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eeting_M&amp;E\Meeting_กกว\กกว.2566\"/>
    </mc:Choice>
  </mc:AlternateContent>
  <xr:revisionPtr revIDLastSave="0" documentId="13_ncr:1_{E8638F04-D2AE-46F5-A9DD-AFD543E28779}" xr6:coauthVersionLast="47" xr6:coauthVersionMax="47" xr10:uidLastSave="{00000000-0000-0000-0000-000000000000}"/>
  <bookViews>
    <workbookView xWindow="-120" yWindow="-120" windowWidth="20730" windowHeight="11160" tabRatio="778" xr2:uid="{00000000-000D-0000-FFFF-FFFF00000000}"/>
  </bookViews>
  <sheets>
    <sheet name="สรุป" sheetId="1" r:id="rId1"/>
    <sheet name="1. MCH" sheetId="2" r:id="rId2"/>
    <sheet name="2.โภชนาการ" sheetId="4" r:id="rId3"/>
    <sheet name="3.ลดอุบัติเหตุ" sheetId="5" r:id="rId4"/>
    <sheet name="4.สุขภาพจิต" sheetId="6" r:id="rId5"/>
    <sheet name="5.ลดป่วย " sheetId="7" r:id="rId6"/>
    <sheet name="6.พัฒนาคุณภาพชีวิตผู้สูงอายุ" sheetId="8" r:id="rId7"/>
    <sheet name="7.สุขาภิบาล" sheetId="9" r:id="rId8"/>
    <sheet name="8.คุ้มครองผู้บริโภค" sheetId="10" r:id="rId9"/>
    <sheet name="9.น่านเมืองสมุนไพร" sheetId="11" r:id="rId10"/>
    <sheet name="10.ควบคุมและป้องกัน" sheetId="12" r:id="rId11"/>
  </sheets>
  <calcPr calcId="191029"/>
</workbook>
</file>

<file path=xl/calcChain.xml><?xml version="1.0" encoding="utf-8"?>
<calcChain xmlns="http://schemas.openxmlformats.org/spreadsheetml/2006/main">
  <c r="E45" i="12" l="1"/>
  <c r="W13" i="1"/>
  <c r="N11" i="11"/>
  <c r="AB13" i="1" s="1"/>
  <c r="E17" i="11"/>
  <c r="E17" i="10"/>
  <c r="N7" i="9"/>
  <c r="N35" i="7"/>
  <c r="V9" i="1" s="1"/>
  <c r="E59" i="7"/>
  <c r="E16" i="5"/>
  <c r="N10" i="4"/>
  <c r="AG11" i="1"/>
  <c r="AG10" i="1"/>
  <c r="AG6" i="1"/>
  <c r="N27" i="9"/>
  <c r="AH11" i="1" s="1"/>
  <c r="N31" i="8"/>
  <c r="AH10" i="1" s="1"/>
  <c r="N37" i="4"/>
  <c r="AH6" i="1" s="1"/>
  <c r="N37" i="2"/>
  <c r="AH5" i="1" s="1"/>
  <c r="AG5" i="1"/>
  <c r="AG15" i="1" s="1"/>
  <c r="AE14" i="1"/>
  <c r="AE13" i="1"/>
  <c r="AE11" i="1"/>
  <c r="AE10" i="1"/>
  <c r="AE9" i="1"/>
  <c r="AE8" i="1"/>
  <c r="AE7" i="1"/>
  <c r="AE6" i="1"/>
  <c r="AE5" i="1"/>
  <c r="N40" i="12"/>
  <c r="AF14" i="1" s="1"/>
  <c r="N14" i="11"/>
  <c r="AF13" i="1" s="1"/>
  <c r="N25" i="9"/>
  <c r="AF11" i="1" s="1"/>
  <c r="N30" i="8"/>
  <c r="AF10" i="1" s="1"/>
  <c r="N52" i="7"/>
  <c r="AF9" i="1" s="1"/>
  <c r="N31" i="6"/>
  <c r="AF8" i="1" s="1"/>
  <c r="N13" i="5"/>
  <c r="AF7" i="1" s="1"/>
  <c r="N35" i="4"/>
  <c r="AF6" i="1" s="1"/>
  <c r="N36" i="2"/>
  <c r="AF5" i="1" s="1"/>
  <c r="AC14" i="1"/>
  <c r="AA14" i="1"/>
  <c r="AC13" i="1"/>
  <c r="AA13" i="1"/>
  <c r="AA12" i="1"/>
  <c r="AC11" i="1"/>
  <c r="AA11" i="1"/>
  <c r="AC10" i="1"/>
  <c r="AA10" i="1"/>
  <c r="AC9" i="1"/>
  <c r="AA9" i="1"/>
  <c r="AC8" i="1"/>
  <c r="AA8" i="1"/>
  <c r="AC6" i="1"/>
  <c r="AA6" i="1"/>
  <c r="AD5" i="1"/>
  <c r="AC5" i="1"/>
  <c r="AA5" i="1"/>
  <c r="N32" i="2"/>
  <c r="AB5" i="1" s="1"/>
  <c r="N33" i="2"/>
  <c r="N31" i="4"/>
  <c r="AB6" i="1" s="1"/>
  <c r="N32" i="4"/>
  <c r="AD6" i="1" s="1"/>
  <c r="N30" i="6"/>
  <c r="AD8" i="1" s="1"/>
  <c r="N29" i="6"/>
  <c r="AB8" i="1" s="1"/>
  <c r="N48" i="7"/>
  <c r="AB9" i="1" s="1"/>
  <c r="N50" i="7"/>
  <c r="AD9" i="1" s="1"/>
  <c r="N26" i="8"/>
  <c r="AB10" i="1" s="1"/>
  <c r="N29" i="8"/>
  <c r="AD10" i="1" s="1"/>
  <c r="N23" i="9"/>
  <c r="AD11" i="1" s="1"/>
  <c r="N14" i="10"/>
  <c r="AB12" i="1" s="1"/>
  <c r="N13" i="11"/>
  <c r="AD13" i="1" s="1"/>
  <c r="N36" i="12"/>
  <c r="AD14" i="1" s="1"/>
  <c r="N35" i="12"/>
  <c r="AB14" i="1" s="1"/>
  <c r="AF15" i="1" l="1"/>
  <c r="AH15" i="1"/>
  <c r="AE15" i="1"/>
  <c r="AA15" i="1"/>
  <c r="AC15" i="1"/>
  <c r="AD15" i="1"/>
  <c r="E21" i="9" l="1"/>
  <c r="Y14" i="1"/>
  <c r="Y11" i="1"/>
  <c r="Y10" i="1"/>
  <c r="Y9" i="1"/>
  <c r="Y8" i="1"/>
  <c r="N12" i="5"/>
  <c r="Z7" i="1" s="1"/>
  <c r="Y7" i="1"/>
  <c r="Y6" i="1"/>
  <c r="Y5" i="1"/>
  <c r="N32" i="12"/>
  <c r="Z14" i="1" s="1"/>
  <c r="N17" i="9"/>
  <c r="Z11" i="1" s="1"/>
  <c r="N25" i="8"/>
  <c r="Z10" i="1" s="1"/>
  <c r="N27" i="6"/>
  <c r="Z8" i="1" s="1"/>
  <c r="N28" i="4"/>
  <c r="Z6" i="1" s="1"/>
  <c r="N30" i="2"/>
  <c r="Z5" i="1" s="1"/>
  <c r="N44" i="7"/>
  <c r="Z9" i="1" s="1"/>
  <c r="W14" i="1"/>
  <c r="W12" i="1"/>
  <c r="W11" i="1"/>
  <c r="U11" i="1"/>
  <c r="W10" i="1"/>
  <c r="U10" i="1"/>
  <c r="W9" i="1"/>
  <c r="U9" i="1"/>
  <c r="X8" i="1"/>
  <c r="W8" i="1"/>
  <c r="U8" i="1"/>
  <c r="W6" i="1"/>
  <c r="U6" i="1"/>
  <c r="X5" i="1"/>
  <c r="W5" i="1"/>
  <c r="U5" i="1"/>
  <c r="N29" i="12"/>
  <c r="X14" i="1" s="1"/>
  <c r="N12" i="10"/>
  <c r="X12" i="1" s="1"/>
  <c r="N16" i="9"/>
  <c r="X11" i="1" s="1"/>
  <c r="N15" i="9"/>
  <c r="V11" i="1" s="1"/>
  <c r="N24" i="8"/>
  <c r="X10" i="1" s="1"/>
  <c r="N21" i="8"/>
  <c r="V10" i="1" s="1"/>
  <c r="N41" i="7"/>
  <c r="X9" i="1" s="1"/>
  <c r="N23" i="6"/>
  <c r="N22" i="6"/>
  <c r="V8" i="1" s="1"/>
  <c r="N26" i="4"/>
  <c r="X6" i="1" s="1"/>
  <c r="N29" i="2"/>
  <c r="N28" i="2"/>
  <c r="V5" i="1" s="1"/>
  <c r="N10" i="11"/>
  <c r="X13" i="1" s="1"/>
  <c r="N21" i="9" l="1"/>
  <c r="AB11" i="1" s="1"/>
  <c r="AB15" i="1" s="1"/>
  <c r="E31" i="9"/>
  <c r="Y15" i="1"/>
  <c r="Z15" i="1"/>
  <c r="U15" i="1"/>
  <c r="W15" i="1"/>
  <c r="X15" i="1"/>
  <c r="E25" i="4"/>
  <c r="E40" i="4" l="1"/>
  <c r="N24" i="4"/>
  <c r="V6" i="1" s="1"/>
  <c r="V15" i="1" s="1"/>
  <c r="T14" i="1"/>
  <c r="S14" i="1"/>
  <c r="S11" i="1"/>
  <c r="S10" i="1"/>
  <c r="S9" i="1"/>
  <c r="S8" i="1"/>
  <c r="S7" i="1"/>
  <c r="T6" i="1"/>
  <c r="S6" i="1"/>
  <c r="S5" i="1"/>
  <c r="G28" i="12"/>
  <c r="N13" i="9"/>
  <c r="T11" i="1" s="1"/>
  <c r="N19" i="8"/>
  <c r="T10" i="1" s="1"/>
  <c r="N31" i="7"/>
  <c r="T9" i="1" s="1"/>
  <c r="N20" i="6"/>
  <c r="T8" i="1" s="1"/>
  <c r="N11" i="5"/>
  <c r="T7" i="1" s="1"/>
  <c r="N21" i="4"/>
  <c r="N25" i="2"/>
  <c r="T5" i="1" s="1"/>
  <c r="R14" i="1"/>
  <c r="Q14" i="1"/>
  <c r="R13" i="1"/>
  <c r="Q13" i="1"/>
  <c r="Q11" i="1"/>
  <c r="Q10" i="1"/>
  <c r="Q9" i="1"/>
  <c r="R6" i="1"/>
  <c r="Q6" i="1"/>
  <c r="Q5" i="1"/>
  <c r="N27" i="12"/>
  <c r="N9" i="11"/>
  <c r="N8" i="11"/>
  <c r="N7" i="11"/>
  <c r="N6" i="11"/>
  <c r="N12" i="9"/>
  <c r="R11" i="1" s="1"/>
  <c r="N16" i="8"/>
  <c r="R10" i="1" s="1"/>
  <c r="N28" i="7"/>
  <c r="R9" i="1" s="1"/>
  <c r="N19" i="6"/>
  <c r="N16" i="4"/>
  <c r="N24" i="2"/>
  <c r="R5" i="1" s="1"/>
  <c r="O14" i="1"/>
  <c r="N26" i="12"/>
  <c r="P14" i="1" s="1"/>
  <c r="P11" i="1"/>
  <c r="O11" i="1"/>
  <c r="N10" i="9"/>
  <c r="P9" i="1"/>
  <c r="O9" i="1"/>
  <c r="N26" i="7"/>
  <c r="P8" i="1"/>
  <c r="O8" i="1"/>
  <c r="J14" i="6"/>
  <c r="J15" i="6"/>
  <c r="J16" i="6"/>
  <c r="J17" i="6"/>
  <c r="N18" i="6"/>
  <c r="O7" i="1"/>
  <c r="N8" i="5"/>
  <c r="P7" i="1" s="1"/>
  <c r="H26" i="7"/>
  <c r="G26" i="7"/>
  <c r="G18" i="6"/>
  <c r="F18" i="6"/>
  <c r="J18" i="6" s="1"/>
  <c r="G14" i="1"/>
  <c r="N10" i="12"/>
  <c r="H14" i="1" s="1"/>
  <c r="H11" i="1"/>
  <c r="G11" i="1"/>
  <c r="N5" i="9"/>
  <c r="H10" i="1"/>
  <c r="G10" i="1"/>
  <c r="N8" i="8"/>
  <c r="G9" i="1"/>
  <c r="N10" i="7"/>
  <c r="H9" i="1" s="1"/>
  <c r="H8" i="1"/>
  <c r="G8" i="1"/>
  <c r="N5" i="6"/>
  <c r="G6" i="1"/>
  <c r="N5" i="4"/>
  <c r="H6" i="1" s="1"/>
  <c r="G5" i="1"/>
  <c r="N12" i="2"/>
  <c r="H5" i="1" s="1"/>
  <c r="F5" i="6"/>
  <c r="J5" i="6" s="1"/>
  <c r="F6" i="9"/>
  <c r="I6" i="9"/>
  <c r="J6" i="9" s="1"/>
  <c r="H6" i="9"/>
  <c r="G6" i="9"/>
  <c r="H8" i="8"/>
  <c r="I8" i="8"/>
  <c r="J6" i="8"/>
  <c r="J7" i="8"/>
  <c r="J9" i="8"/>
  <c r="J10" i="8"/>
  <c r="J11" i="8"/>
  <c r="J12" i="8"/>
  <c r="G8" i="8"/>
  <c r="F8" i="8"/>
  <c r="H16" i="7"/>
  <c r="J16" i="7" s="1"/>
  <c r="F17" i="7"/>
  <c r="J17" i="7"/>
  <c r="J18" i="7"/>
  <c r="J19" i="7"/>
  <c r="J7" i="7"/>
  <c r="J8" i="7"/>
  <c r="J9" i="7"/>
  <c r="J10" i="7"/>
  <c r="H13" i="7"/>
  <c r="J13" i="7" s="1"/>
  <c r="G15" i="7"/>
  <c r="J15" i="7" s="1"/>
  <c r="G14" i="7"/>
  <c r="J14" i="7" s="1"/>
  <c r="G13" i="7"/>
  <c r="G12" i="7"/>
  <c r="J12" i="7" s="1"/>
  <c r="F11" i="7"/>
  <c r="J11" i="7" s="1"/>
  <c r="S15" i="1" l="1"/>
  <c r="T15" i="1"/>
  <c r="O15" i="1"/>
  <c r="P15" i="1"/>
  <c r="R15" i="1"/>
  <c r="Q15" i="1"/>
  <c r="J8" i="8"/>
  <c r="G15" i="1"/>
  <c r="H15" i="1"/>
  <c r="M14" i="1"/>
  <c r="L14" i="1"/>
  <c r="K14" i="1"/>
  <c r="J14" i="1"/>
  <c r="I14" i="1"/>
  <c r="N23" i="12"/>
  <c r="N14" i="1" s="1"/>
  <c r="N18" i="12"/>
  <c r="N12" i="12"/>
  <c r="M12" i="1"/>
  <c r="I12" i="1"/>
  <c r="N11" i="10"/>
  <c r="N12" i="1" s="1"/>
  <c r="N9" i="10"/>
  <c r="J12" i="1" s="1"/>
  <c r="M11" i="1"/>
  <c r="J11" i="1"/>
  <c r="I11" i="1"/>
  <c r="N8" i="9"/>
  <c r="N11" i="1" s="1"/>
  <c r="M10" i="1"/>
  <c r="L10" i="1"/>
  <c r="K10" i="1"/>
  <c r="I10" i="1"/>
  <c r="N15" i="8"/>
  <c r="N10" i="1" s="1"/>
  <c r="N12" i="8"/>
  <c r="M9" i="1"/>
  <c r="K9" i="1"/>
  <c r="I9" i="1"/>
  <c r="N24" i="7"/>
  <c r="N9" i="1" s="1"/>
  <c r="N21" i="7"/>
  <c r="L9" i="1" s="1"/>
  <c r="N18" i="7"/>
  <c r="J9" i="1" s="1"/>
  <c r="M8" i="1"/>
  <c r="K8" i="1"/>
  <c r="I8" i="1"/>
  <c r="N15" i="6"/>
  <c r="N8" i="1" s="1"/>
  <c r="N11" i="6"/>
  <c r="L8" i="1" s="1"/>
  <c r="N6" i="5"/>
  <c r="N7" i="1" s="1"/>
  <c r="N13" i="4"/>
  <c r="N6" i="1" s="1"/>
  <c r="L6" i="1"/>
  <c r="N7" i="4"/>
  <c r="J6" i="1" s="1"/>
  <c r="J5" i="1"/>
  <c r="N22" i="2"/>
  <c r="N5" i="1" s="1"/>
  <c r="N14" i="2"/>
  <c r="K15" i="1" l="1"/>
  <c r="I15" i="1"/>
  <c r="M15" i="1"/>
  <c r="N15" i="1"/>
  <c r="G12" i="6"/>
  <c r="G11" i="6"/>
  <c r="E21" i="2"/>
  <c r="E8" i="6"/>
  <c r="E7" i="6"/>
  <c r="N7" i="6" s="1"/>
  <c r="J8" i="1" s="1"/>
  <c r="E11" i="8"/>
  <c r="E41" i="2" l="1"/>
  <c r="N20" i="2"/>
  <c r="L5" i="1" s="1"/>
  <c r="L15" i="1" s="1"/>
  <c r="N10" i="8"/>
  <c r="J10" i="1" s="1"/>
  <c r="J15" i="1" s="1"/>
  <c r="E35" i="8"/>
  <c r="N5" i="12"/>
  <c r="F14" i="1" s="1"/>
  <c r="D14" i="1" s="1"/>
  <c r="N5" i="11"/>
  <c r="F13" i="1" s="1"/>
  <c r="D13" i="1" s="1"/>
  <c r="E15" i="1"/>
  <c r="C15" i="1" s="1"/>
  <c r="N5" i="10"/>
  <c r="F12" i="1" s="1"/>
  <c r="D12" i="1" s="1"/>
  <c r="N5" i="8"/>
  <c r="F10" i="1" s="1"/>
  <c r="D10" i="1" s="1"/>
  <c r="C6" i="1"/>
  <c r="D6" i="1"/>
  <c r="C7" i="1"/>
  <c r="C8" i="1"/>
  <c r="D8" i="1"/>
  <c r="C9" i="1"/>
  <c r="C10" i="1"/>
  <c r="C11" i="1"/>
  <c r="D11" i="1"/>
  <c r="C12" i="1"/>
  <c r="C13" i="1"/>
  <c r="C14" i="1"/>
  <c r="N5" i="7"/>
  <c r="F9" i="1" s="1"/>
  <c r="D9" i="1" s="1"/>
  <c r="N5" i="5"/>
  <c r="F7" i="1" s="1"/>
  <c r="D7" i="1" s="1"/>
  <c r="J5" i="11"/>
  <c r="N5" i="2" l="1"/>
  <c r="J7" i="9"/>
  <c r="J8" i="9"/>
  <c r="J9" i="9"/>
  <c r="J7" i="12"/>
  <c r="J8" i="12"/>
  <c r="J9" i="12"/>
  <c r="J28" i="12"/>
  <c r="J29" i="12"/>
  <c r="J6" i="12"/>
  <c r="J6" i="7"/>
  <c r="J5" i="8"/>
  <c r="C5" i="1"/>
  <c r="F5" i="1"/>
  <c r="D5" i="1" s="1"/>
  <c r="J7" i="2"/>
  <c r="J8" i="2"/>
  <c r="J6" i="2"/>
  <c r="F15" i="1" l="1"/>
  <c r="D1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CITs</author>
  </authors>
  <commentList>
    <comment ref="D9" authorId="0" shapeId="0" xr:uid="{51FC523C-86AA-411B-A52B-F911A2CD06C9}">
      <text>
        <r>
          <rPr>
            <b/>
            <sz val="9"/>
            <color indexed="81"/>
            <rFont val="Tahoma"/>
            <family val="2"/>
          </rPr>
          <t>CITs:</t>
        </r>
        <r>
          <rPr>
            <sz val="9"/>
            <color indexed="81"/>
            <rFont val="Tahoma"/>
            <family val="2"/>
          </rPr>
          <t xml:space="preserve">
25%</t>
        </r>
      </text>
    </comment>
  </commentList>
</comments>
</file>

<file path=xl/sharedStrings.xml><?xml version="1.0" encoding="utf-8"?>
<sst xmlns="http://schemas.openxmlformats.org/spreadsheetml/2006/main" count="932" uniqueCount="359">
  <si>
    <t>จำนวนแผนงาน</t>
  </si>
  <si>
    <t>อ.เมืองน่าน</t>
  </si>
  <si>
    <t>อ.แม่จริม</t>
  </si>
  <si>
    <t xml:space="preserve">ประเด็นที่ 1  ส่งเสริมลูกเกิดรอดแม่ปลอดภัย </t>
  </si>
  <si>
    <t>ลำดับ</t>
  </si>
  <si>
    <t>แผนงาน</t>
  </si>
  <si>
    <t>แผนพัฒนาคุณภาพชีวิตมารดาและทารก :ฝากครรภ์คุณภาพ</t>
  </si>
  <si>
    <t>จำนวนเงิน</t>
  </si>
  <si>
    <t>ไตรมาส 1</t>
  </si>
  <si>
    <t>ไตรมาส 2</t>
  </si>
  <si>
    <t>ไตรมาส 3</t>
  </si>
  <si>
    <t>ไตรมาส 4</t>
  </si>
  <si>
    <t>ระยะเวลา/งบประมาณ</t>
  </si>
  <si>
    <t>รวม</t>
  </si>
  <si>
    <t>ผลการดำเนินงาน</t>
  </si>
  <si>
    <t xml:space="preserve">1. ประชุมผู้รับผิดชอบงาน : มาตรฐานคลินิกฝากครรภ์คุณภาพและทบทวนCPG  </t>
  </si>
  <si>
    <t>2. ประชุมผู้รับผิดชอบงาน ซ การดูแลหญิงตั้งครรภ์หลังคลอดที่มีภาวะเสี่ยงสูง</t>
  </si>
  <si>
    <t>3.ประชุมผู้รับผิดชอบงานคลินิก WCC : มาตรฐานคลินิกส่งเสริมสุขภาพเด็กดีและทบทวนCPG</t>
  </si>
  <si>
    <t>โครงการ พัฒนาคุณภาพชีวิตด้านสุขอนามัย ชนเผ่ามลาบรี(ตองเหลือง) บ้านห้วยลู่ หมู่ 5 ตำบลสะเนียน อำเภอเมืองน่าน  จังหวัดน่าน</t>
  </si>
  <si>
    <t>แหล่งงบ</t>
  </si>
  <si>
    <t>เงินบำรุง สสอ.</t>
  </si>
  <si>
    <t xml:space="preserve">1. อบรมฟื้นฟูความรู้และทักษะการรักษาพยาบาลและหัตถการ ให้แก่ อสม.ให้แก่ อสม.และแกนนำอนามัยมลาบรี จำนวน 20 คน </t>
  </si>
  <si>
    <t>2.ปรับปรุงสุขาภิบาลสิ่งแวดล้อม</t>
  </si>
  <si>
    <t>เงินบำรุง รพ.สต.</t>
  </si>
  <si>
    <t>เมือง</t>
  </si>
  <si>
    <t>ประเด็นที่ 2  โภชนาการสูงดีสมส่วน พัฒนาการสมวัย</t>
  </si>
  <si>
    <t>แผนงาน/โครงการ</t>
  </si>
  <si>
    <t>ที่</t>
  </si>
  <si>
    <t xml:space="preserve">ส่งเสริมลูกเกิดรอดแม่ปลอดภัย </t>
  </si>
  <si>
    <t>โภชนาการสูงดีสมส่วน พัฒนาการสมวัย</t>
  </si>
  <si>
    <t xml:space="preserve">ลดป่วย ลดภาวะแทรกซ้อนจากโรคเบาหวาน/โรคความดันโลหิตสูง </t>
  </si>
  <si>
    <t>พัฒนาคุณภาพชีวิตผู้สูงอายุ</t>
  </si>
  <si>
    <t>สุขาภิบาลอาหารและอนามัยสิ่งแวดล้อม</t>
  </si>
  <si>
    <t>คุ้มครองผู้บริโภคด้านสุขภาพ</t>
  </si>
  <si>
    <t>น่านเมืองสมุนไพร</t>
  </si>
  <si>
    <t>ควบคุมและป้องกันโรคติดต่อที่สำคัญ</t>
  </si>
  <si>
    <t>แผน</t>
  </si>
  <si>
    <t>งบประมาณ</t>
  </si>
  <si>
    <t>สสอ.สันติสุข</t>
  </si>
  <si>
    <t>สสอ.บ่อเกลือ</t>
  </si>
  <si>
    <t>สสอ.สองแคว</t>
  </si>
  <si>
    <t>สสอ.ภูเพียง</t>
  </si>
  <si>
    <t>สสอ.เฉลิมพระเกียรติ</t>
  </si>
  <si>
    <t>อ.บ้านหลวง</t>
  </si>
  <si>
    <t>อ.นาน้อย</t>
  </si>
  <si>
    <t>อ.ปัว</t>
  </si>
  <si>
    <t>อ.ท่าวังผา</t>
  </si>
  <si>
    <t>อ.เวียงสา</t>
  </si>
  <si>
    <t>อ.ทุ่งช้าง</t>
  </si>
  <si>
    <t>อ.เชียงกลาง</t>
  </si>
  <si>
    <t>อ.นาหมื่น</t>
  </si>
  <si>
    <t>รวมทั้งหมด</t>
  </si>
  <si>
    <t xml:space="preserve">ประเด็นที่ 3 ลดอุบัติเหตุทางถนน </t>
  </si>
  <si>
    <t>ลดอุบัติเหตุทางถนน ส่งเสริมการขับขี่ที่ปลอดภัย</t>
  </si>
  <si>
    <t>การสร้างเสริมภูมิคุ้มกันด้านจิตใจ และการป้องกันการฆ่าตัวตาย</t>
  </si>
  <si>
    <t>ประเด็นที่ 4 การสร้างเสริมภูมิคุ้มกันด้านจิตใจ และการป้องกันการฆ่าตัวตาย</t>
  </si>
  <si>
    <t xml:space="preserve">ประเด็นที่ 5 ลดป่วย ลดภาวะแทรกซ้อนจากโรคเบาหวาน/โรคความดันโลหิตสูง </t>
  </si>
  <si>
    <t>ประเด็นที่ 6 พัฒนาคุณภาพชีวิตผู้สูงอายุ</t>
  </si>
  <si>
    <t>ประเด็นที่ 7 สุขาภิบาลอาหารและอนามัยสิ่งแวดล้อม</t>
  </si>
  <si>
    <t>ประเด็นที่ 8 คุ้มครองผู้บริโภคด้านสุขภาพ</t>
  </si>
  <si>
    <t>ประเด็นที่ 9 น่านเมืองสมุนไพร</t>
  </si>
  <si>
    <t>ประเด็นที่ 10 ควบคุมและป้องกันโรคติดต่อที่สำคัญ</t>
  </si>
  <si>
    <t>งบ สป.</t>
  </si>
  <si>
    <t>โครงการพัฒนาคุณภาพชีวิตระดับอำเภอ(พชอ.) เมืองน่าน (กลุ่มเปราะบาง)</t>
  </si>
  <si>
    <t>โครงการส่งเสริมสุขภาพเชิงรุกผู้สูงอายุและการดูแลแบบบูรณาการเชื่อมโยงจากสถานพยาบาลสู่ชุมชน</t>
  </si>
  <si>
    <t xml:space="preserve">1. ประชุมคณะทำงาน ศูนย์พัฒนาคุณภาพชีวิตระดับตำบล (ศพอส.) และคณะกรรมการชมรมผู้สูงอายุระดับอำเภอ </t>
  </si>
  <si>
    <t>บูรณาการงบฯ ร่วมกับพชอ.</t>
  </si>
  <si>
    <t>แผนงานการป้องกันการบาดเจ็บจากอุบัติเหตุทางถนนแบบบูรณาการ</t>
  </si>
  <si>
    <t>การพัฒนาระบบบริการเพื่อดูแลรักษาพยาบาลผู้ป่วยโรคไม่ติดต่อเรื้อรัง</t>
  </si>
  <si>
    <t>1.ประชุม คณะทำงาน NCD (คัดกรอง /บันทึกข้อมูล/ DPAC/ ผลการปรับเปลี่ยนพฤติกรรม)</t>
  </si>
  <si>
    <t>2.บันทึกข้อมูลคัดกรองในระบบ HOS XP และ 43 แฟ้มและจัดทำทะเบียนจำแนกประเภทความเสี่ยง ติดตามผลการดำเนินงานNCDในHDC QOF</t>
  </si>
  <si>
    <t xml:space="preserve">3.จัดกิจกรรมปรับเปลี่ยนพฤติกรรมกลุ่ม Pre DM,HT ในชุมชนและคลินิก DPAC </t>
  </si>
  <si>
    <t>4.ติดตามผู้ป่วยDM Un Con/HT Un Conและญาติอย่างต่อเนื่อง</t>
  </si>
  <si>
    <t>โครงการป้องกันควบคุมโรคไข้เลือดออกและลดปัจจัยเสี่ยงด้านสุขภาพ</t>
  </si>
  <si>
    <t>1. จัดกิจกรรม Big Cleaning Day ทั้งอำเภอ</t>
  </si>
  <si>
    <t>2. ประชุมทีม SRRT เครื่อข่าย อปท.ใน อ.เมืองน่าน</t>
  </si>
  <si>
    <t>การดำเนินงานความปลอดภัยด้านอาหาร</t>
  </si>
  <si>
    <t>1. การตรวจประเมินสถานประกอบการด้านอาหารตามมาตรฐานที่เกี่ยวข้อง</t>
  </si>
  <si>
    <t>2. ให้ความรู้เรื่องอาหารปลอดภัยและกิจกรรมสร้างการมีส่วนร่วมของกลุ่มเป้าหมาย</t>
  </si>
  <si>
    <t>3. คืนข้อมูล การตรวจติดตามอาหารปลอดภัย</t>
  </si>
  <si>
    <t>โครงการ พัฒนาระบบการจัดการ และเฝ้าระวัง ป้องกัน ควบคุมโรคโควิท - 19</t>
  </si>
  <si>
    <t>บูรณาการงบประมาณร่วมกับ รพ.น่าน</t>
  </si>
  <si>
    <t>โครงการคัดกรองวัณโรคเชิงรุกในกลุ่มเสี่ยง อำเภอเมืองน่าน จังหวัดน่าน</t>
  </si>
  <si>
    <t>รวมจำนวนเงิน</t>
  </si>
  <si>
    <t>เงินบำรุงสสอ.</t>
  </si>
  <si>
    <t>โครงการพัฒนางานแพทย์แผนไทยและการแพทย์ทางเลือก</t>
  </si>
  <si>
    <t>ไม่ใช่งบ</t>
  </si>
  <si>
    <t>เป้าหมาย</t>
  </si>
  <si>
    <t>ผลงาน</t>
  </si>
  <si>
    <t>ร้อยละ</t>
  </si>
  <si>
    <t>โครงการพัฒนาระบบการฝากครรภ์ คลอด และหลังคลอดคุณภาพ</t>
  </si>
  <si>
    <t>PPB</t>
  </si>
  <si>
    <t>กองทุนตำบล</t>
  </si>
  <si>
    <t>บ้านหลวง</t>
  </si>
  <si>
    <t>แผนงานสร้างเสริมภูมิค้มกันโรคที่ป้องกันได้ด้วยวัคซีนทุกกลุ่มวัย</t>
  </si>
  <si>
    <t>แผนงานการคัดกรอง ความเสี่ยงต่อโรค ไม่ติดต่อ เรื้อรัง อ.บ้านหลวง</t>
  </si>
  <si>
    <t>กองทุน NCD</t>
  </si>
  <si>
    <t>โครงการพัฒนาระบบการดูแลผู้ป่วยเบาหวานและควมามดันโลหิตสูง</t>
  </si>
  <si>
    <t>โครงการอบรม ผู้ช่วยเหลือดูแลผู้สูงอายุที่มีภาวะพึ่งพิง (Caregiver)</t>
  </si>
  <si>
    <t>กองทุน LTC</t>
  </si>
  <si>
    <t>1.จัดทำป้ายไวนิลประชาสัมพันธ์</t>
  </si>
  <si>
    <t>2. ออกติดตามเยี่ยมบ้าน 20 หลังคาเรือน</t>
  </si>
  <si>
    <t>3. ประเมินการดำเนินงาน โดยทีม MCH ระดับจังหวัดน่าน 20 หลัง</t>
  </si>
  <si>
    <t>กองทุนหลักประกันสุขภาพ</t>
  </si>
  <si>
    <t>เครือข่ายอำเภอ</t>
  </si>
  <si>
    <t>แผนงานเฝ้าระวังความปลอดภัยด้านยา/อาหารและผลิตภัณฑ์ในชุมชน</t>
  </si>
  <si>
    <t>แผนงานส่งเสริมให้ผู้บริโภคมีความรอบรู้ด้านการใช้ผลิตภัณฑ์สุขภาพ</t>
  </si>
  <si>
    <t>แผนพัฒนาการดำเนินงานสุขาภิบาลอาหารและอนามัยสิ่งแวดล้อมในสถานบริการสาธารณสุขและชุมชนได้มาตรฐาน</t>
  </si>
  <si>
    <t>เงินบำรุง</t>
  </si>
  <si>
    <t>โครงการพัฒนาบริการแพทย์แผนไทยและการแพทย์ทางเลือกงานแพทย์แผนไทยและการแพทย์ทางเลือก</t>
  </si>
  <si>
    <t>โครงการพัฒนาระบบการดูแลและป้องกันโรคไตและชะลอการเสื่อมของไตในผู้ป่วยเบาหวานและควมามดันโลหิตสูง บ้านหลวง</t>
  </si>
  <si>
    <t>โครงการพัฒนาศักยภาพบุคลากร ทีม CDCU/SRRT ในการเฝ้าระวัง ป้องกันและควบคุมโรคติดต่อในอำเภอบ้านหลวง</t>
  </si>
  <si>
    <t>โครงการป้องกันควบคุมวัณโรคอำเภอบ้านหลวง</t>
  </si>
  <si>
    <t>โครวการพัฒนาระบบบริการสุขภาพสาขาการพยาบาลสุขภาพจิตและจิตเวช อ.บ้านหลวง</t>
  </si>
  <si>
    <t>โครงการพัฒนาระบบการดำเนินการป้องกนและแก้ไขปัญหาความรุนแรงต่อสตรี และบุคคลในครอบครัวที่ถูกกระทำรุนแรง</t>
  </si>
  <si>
    <t>โครงการบำบัดรักษาแก้ไขปัญหาผู้เสพ/ผู้ติดยาเสพติด รพ.บ้านหลวง</t>
  </si>
  <si>
    <t>โครงการป้องกันการตั้งครรภ์ไม่พรอ้มในวัยรุ่น (อบรมนร. 50 คน)</t>
  </si>
  <si>
    <t>โครงการอบรมฟื้นฟูทักษะการตรวจประเมินพัฒนาการตามช่วงอายุ</t>
  </si>
  <si>
    <t>โครงการเด็ก 6-14 ปี ภาวะโภชนาการดีสูงดีสมส่วน</t>
  </si>
  <si>
    <t>โครงการพัฒนาทักษะการคัดกรองผู้สูงอายุ โดย อสม.</t>
  </si>
  <si>
    <t>โครงการคัดกรองสุขภาพช่องปาก ส่งเสริมสุขภาพช่องปากและป้องกันโรคในหญิงตั้งครรภ์ เด็ก 0 - 2 ปี , 3-5 ปี ,6-12 ปี ผู้สูงอายุ</t>
  </si>
  <si>
    <t>ไม่ได้ใช้งบประมาณ</t>
  </si>
  <si>
    <t xml:space="preserve"> - อบรมพัฒนาทีม CDCU/SRRT ในการเฝ้าระวังฯ</t>
  </si>
  <si>
    <t xml:space="preserve"> - จัดตั้งศูนย์ระบาดวิทยาระดับอำเภอ</t>
  </si>
  <si>
    <t xml:space="preserve"> - ดำเนินงานเฝ้าระวังสอบสวนโรค ป้องกันการเกิดโรค และควบคุมการระบาดของโรค</t>
  </si>
  <si>
    <t>เงินบำรุง รพ.</t>
  </si>
  <si>
    <t>โครงการดูแลผู้ป่วยจิตเวชเรื้อรังในชุมชน</t>
  </si>
  <si>
    <t>สปสช.</t>
  </si>
  <si>
    <t>สสจ.</t>
  </si>
  <si>
    <t>นาน้อย</t>
  </si>
  <si>
    <t>แผนงานการส่งเสริมสุขภาพผู้สูงอายุ อ.นาน้อย</t>
  </si>
  <si>
    <t>แผนงาน Triple P (โครงการหลวงพื้นที่สูง)</t>
  </si>
  <si>
    <t>แผนส่งเสริมทันตสุขภาพในกลุ่มเด็กเล็ก</t>
  </si>
  <si>
    <t>ไม่ใช้งบประมาณ</t>
  </si>
  <si>
    <t>แผนงานการป้องกันนและควบคุมโรค และลดปัจจัยเสี่ยงด้านสุขภาพ</t>
  </si>
  <si>
    <t>โครงการประเมินและแก้ไขปัญหาภาวะโภชนาการในเด็กเล็กและเด็กก่อนวัยเรียน</t>
  </si>
  <si>
    <t>กองทุนตำบลหลักประกันสุขภาพเทศบาลตำบลนาน้อย</t>
  </si>
  <si>
    <t xml:space="preserve"> - จัดกิจกรรม Big Cleaning Day </t>
  </si>
  <si>
    <t xml:space="preserve"> - อบรมฟื้นฟูเจ้าหน้าที่ SRRT เครือข่าย </t>
  </si>
  <si>
    <t>แผนการส่งเสริมป้องกันทันตสุขภาพในเด็กปฐมวัย (3-5ปี) อำเภอนาน้อย</t>
  </si>
  <si>
    <t>แผนงานส่งเสริมทันตสุขภาพหญืงตั้งครรภ์</t>
  </si>
  <si>
    <t>แผนงานลูกน้อยฟันดีเริ่มซี่แรก</t>
  </si>
  <si>
    <t xml:space="preserve">นาน้อยร่วมผู้สูงวัยใส่ใจสุขภาพช่องปาก </t>
  </si>
  <si>
    <t>การคัดกรองโรคไม่ติดต่อเรื้อรัง ลดการป่วยโรคเบาหวาน ความดันโลหิตสูง</t>
  </si>
  <si>
    <t>พัฒนาศักยภาพบริการด้านแพทย์แผนไทยและแพทย์ทางเลือก นาน้อย</t>
  </si>
  <si>
    <t>โครกงารสร้างภูมิคุ้มกันและป้องกันยาเสพติดให้เยาวชนในสถานศึกษาและประชาชนทั่วไป</t>
  </si>
  <si>
    <t>โครงการบำบัด ฟื้นฟู ลดอันตรายจากยาเสพติดและกลับคืนสู่สังคม</t>
  </si>
  <si>
    <t>โครงการพัฒนาระบบข้อมูลและการสื่อสาร</t>
  </si>
  <si>
    <t xml:space="preserve">การพํมนาชุมชนด้านสุขภาพจิตเพื่อการป้องกันการฆ่าตัวตาย </t>
  </si>
  <si>
    <t>โครงการค้นหาคัดกรองผู้ป่วยวัณโรครายใหม่เชิงรุก</t>
  </si>
  <si>
    <t>การป้องกันและลดความเสี่ยงการเกิดโรคไตเรื้อรัง</t>
  </si>
  <si>
    <t>โครงการพัฒนาศักยภาพบุคลากรเพื่อรองรับ service plan (การป้องกันมารดาตาย ตามนโยบายเขต1 โดยใช้กลยุทธ์ LABOUR
ปี 2566</t>
  </si>
  <si>
    <t>PPA</t>
  </si>
  <si>
    <t>โครงการพัฒนาการดูแลทารกแรกเกิดในภาวะวิกฤติ  ปี2566</t>
  </si>
  <si>
    <t>ปัว</t>
  </si>
  <si>
    <t>โครงการส่งเสริมพัฒนาการเด็กปฐมวัย ปี 2566</t>
  </si>
  <si>
    <t>โครงการส่งเสริมเด็กวัยเรียนสูงดีสมส่วนป้องกัน แก้ไขปัญหาทุพโภชนาการและมีความรอบรู้ด้านสุขภาพที่เหมาะสม อำเภอปัว 
ปี 2566</t>
  </si>
  <si>
    <t>โครงการสาธารณสุขร่วมใจห่างไกลโรค ปี 2566</t>
  </si>
  <si>
    <t>โครงการพัฒนาระบบการดำเนินงานตามเกณฑ์ตำบลดูแลระยะยาว(Long Term Care) ปี 2566</t>
  </si>
  <si>
    <t xml:space="preserve">โครงการเสริมสร้างสมรรถนะบุคลากรสาธารณสุข องค์กรปกครองส่วนท้องถิ่น สถานประกอบการและชุมชน ด้านการจัดการสุขาภิบาลอาหารและอนามัยสิ่งแวดล้อมที่มีคุณภาพมาตรฐานและปลอดภัย </t>
  </si>
  <si>
    <t xml:space="preserve">โครงการพัฒนาความรอบรู้การใช้ผลิตภัณฑ์สุขภาพอย่างปลอดภัย ปี 2566 </t>
  </si>
  <si>
    <t>โครงการอาหารปลอดภัยอำเภอปัว จังหวัดน่าน ปี 2566</t>
  </si>
  <si>
    <t>โครงการป้องกันและควบคุมโรคไข้เลือดออกอำเภอปัว ปี 2566</t>
  </si>
  <si>
    <t>โครงการพัฒนาประสิทธิภาพการป้องกันและควบคุมโรคติดต่อดอำเภอปัว ปี 2566</t>
  </si>
  <si>
    <t>โครงการป้องกันอุบัติเหตุบนท้องถนนสร้างความปลอดภัยในชุมชน อำเภอปัว ปี 2566</t>
  </si>
  <si>
    <t>โครงการพัฒนาระบบการติดตามเด็กพัฒนาการล่าช้าโดยใช้ TEDA4Iปี 2566</t>
  </si>
  <si>
    <t>โครงการควบคุมป้องกันและรักษาวัณโรค รพร.ปัว ปี2566</t>
  </si>
  <si>
    <t>พัฒนาศักยภาพงานบริการ service  plan สาขาศัลยกรรมอุบัติเหตุ ปี 2566</t>
  </si>
  <si>
    <t>พัฒนาศักยภาพบริการด้านแพทย์แผนไทยและการแพทย์ทางเลือก ปี 2566</t>
  </si>
  <si>
    <t>โครงการพัฒนาระบบบริการผู้ป่วยโรคไม่ติดต่อ ลดเสี่ยงลดโรคความดันฯ/เบาหวาน อำเภอปัว ปี 2566</t>
  </si>
  <si>
    <t>โครงการลดการฆ่าตัวตายสำเร็จอำเภอปัว จังหวัดน่าน ปี2566</t>
  </si>
  <si>
    <t>กองทุน</t>
  </si>
  <si>
    <t>โครงการส่งเสริมพัฒนาการและสุขภาพจิตเด็กและเยาวชนในชุมชนเฉลิมพระเกียรติในโอกาสเฉลิมพระชนมพรรษา 70 พรรษา ในพื้นที่โรงพยาบาลสมเด็จพระยุพราช</t>
  </si>
  <si>
    <t>จำนวนโครงการ</t>
  </si>
  <si>
    <t xml:space="preserve">โครงการส่งเสริมด้านสุขภาพ ชุมชนพื้นที่สูงห่างไกล NCD </t>
  </si>
  <si>
    <t>แม่จริม</t>
  </si>
  <si>
    <t xml:space="preserve"> - คัดกรองภาวะเสี่ยงโรคเบาหวาน ความดันโลหิตสูง</t>
  </si>
  <si>
    <t xml:space="preserve"> - อบรมเชิงปฏิบัติการพัฒนาศักยภาพ อสม. ในการติดตามคัดกรองสุขภาพกลุ่มป่วยโรคเบาหวาน ความดันโลหิตสูง</t>
  </si>
  <si>
    <t xml:space="preserve"> - อบรมเชิงปฏิบัติการเสริมสร้าง HL ปรับเปลี่ยนพฤติกรรม โดยใช้ BA BI คลินิก DPAC</t>
  </si>
  <si>
    <t xml:space="preserve"> - อบรมเชิงปฏิบัติการสร้างความรอบรู้และปรับเปลี่ยนพฤติกรรมในกลุ่มผู้ป่วยโรค DM HT</t>
  </si>
  <si>
    <t xml:space="preserve"> - อบรมเชิงปฏิบัติการแกนนำสุขภาพสนับสนุนการปรับเปลี่ยนพฤติกรรมตามแนวทางชุมชนวิถีใหม่ห่างไกล NCDs</t>
  </si>
  <si>
    <t>แผนส่งเสริมสุขภาพหญิงตั้งครรภ์ (ANC)</t>
  </si>
  <si>
    <t>งานสร้างเสริมภูมิคุ้มกันโรคและคลินิกสุขภาพเด็กดี</t>
  </si>
  <si>
    <t>ส่งเสริมสุขภาพและป้องกันโรคในกลุ่มเด็กวัยเรียน (6-12 ปี)</t>
  </si>
  <si>
    <t>งานให้คำปรึกษา วัยรุ่น วัยใส (YFHS)</t>
  </si>
  <si>
    <t xml:space="preserve"> - ประชุมทบทวนคำสั่งทีม NCD และคณะกรรมการ NCD </t>
  </si>
  <si>
    <t>พัฒนาระบบการป้องกันและควบคุมโรคไม่ติดต่อเรื้อรังและลดปัจจัยเสี่ยงการเกิดโรคเบาหวาน ความดันโลหิตสูงรายใหม่ ตำบลหนองแดง</t>
  </si>
  <si>
    <t xml:space="preserve">พัฒนางานส่งเสริมสุขภาพผู้สูงอายุ </t>
  </si>
  <si>
    <t>พัฒนาระบบบริการปฐมภูมิและสนับสนุนเครือข่ายพัฒนาคุณภาพชีวิต 5 กลุ่มวัย</t>
  </si>
  <si>
    <t xml:space="preserve">พัฒนางานระบาดวิทยาไข้เลือดออก/มือเท้าปาก/อุจาระร่วง/ไข้รากสาดใหญ่ </t>
  </si>
  <si>
    <t>การพัฒนางานสุขาภิบาลและสิ่งแวดล้อมในรพ.แม่จริม</t>
  </si>
  <si>
    <t>แผนพัฒนาสถานบริการสาธารณสุขตามมาตรฐานการดำเนินงานอาหารปลอดภัย</t>
  </si>
  <si>
    <t>แผนงานการป้องกันการฆ่าตัวตายของอ.แม่จริม</t>
  </si>
  <si>
    <t>ป้องกันปัญหายาเสพติดในชุมชน</t>
  </si>
  <si>
    <t>งานส่งเสริมป้องกัน ดูแลและรักษาผู้ป่วยวัณโรคปอด</t>
  </si>
  <si>
    <t xml:space="preserve">โครงการพัฒนาระบบบริการสุขภาพสาขาสุขภาพจิตและจิตเวช </t>
  </si>
  <si>
    <t>ท่าวังผา</t>
  </si>
  <si>
    <t>งบจิตเวชชุมชน</t>
  </si>
  <si>
    <t>โครงการพัฒนาระบบการจัดบริการเครือข่ายปฐมภูมิสู้วิถีใหม่</t>
  </si>
  <si>
    <t>PCC</t>
  </si>
  <si>
    <t xml:space="preserve">โครงการสาธารณสุขรวมใจลดโลกร้อน </t>
  </si>
  <si>
    <t>PP</t>
  </si>
  <si>
    <t>โครงการป้องกันและควบคุมโรค COVID-19 อำเภอท่าวังผา</t>
  </si>
  <si>
    <t>ป้องกันและลดอุบัติเหตุทางถนนอำเภอท่าวังผา</t>
  </si>
  <si>
    <t>งบ EMS</t>
  </si>
  <si>
    <t>โครงการอบรมฟื้นฟูทักษะการช่วยเหลือฟื้นคืนชีพแก่บุคลากรสาธารณสุข คปสอ.ท่าวังผา</t>
  </si>
  <si>
    <t>โครงการพัฒนาศักยภาพการจัดการการดูแลผู้ป่วยโรคไม่ติดต่อเรื้อรัง</t>
  </si>
  <si>
    <t>กองทุนโรคเรื้อรัง สปสช.</t>
  </si>
  <si>
    <t>โครงการพัฒนาระบบการดูแลหญิงตั้งครรภ์คุณภาพ อ.เวียงสา</t>
  </si>
  <si>
    <t>เวียงสา</t>
  </si>
  <si>
    <t>โครงการสร้างเด็กปฐมวัยพัฒนาการสมวัย พร้อมเรียนรู้ อ.เวียงสา</t>
  </si>
  <si>
    <t xml:space="preserve">โครงการฟื้นฟูความรู้ทักษะในการให้นมแม่เพื่อลดและป้องกันภาวะตัวเหลืองในทารกแรกเกิดและหลังคลอด </t>
  </si>
  <si>
    <t>โครงการส่งเสริม ป้องกันสุขภาพกลุ่มวัยเรียน อ.เวียงสา</t>
  </si>
  <si>
    <t>โครงการควบคุมโรคไม่ติดต่อเรือรังเครือข่ายสุขภาพ อ.เวียงสา</t>
  </si>
  <si>
    <t xml:space="preserve">โครงการดูแลสุขภาพผู้สูงอายุอำเภอเวียงสา </t>
  </si>
  <si>
    <t>โครงการส่งเสริมสุขภาพพระสงฆ์ อ.เวียงสา</t>
  </si>
  <si>
    <t>เวียงสาผู้คนยิ้มใสไร้ฟันผุ</t>
  </si>
  <si>
    <t>มหกรรมทันตกรรมในศูนนย์เด็กเล็ก</t>
  </si>
  <si>
    <t>ส่งเสริมและคุ้มครองภูมิปัญญาไทยด้านการแพทย์แผนไทย และการใช้สมุนไพร</t>
  </si>
  <si>
    <t>โครงการส่งเสริมและพัฒนาความปลอดภัยด้านอาหาร</t>
  </si>
  <si>
    <t>คณะกรรมการ พชอ.เวียงสา พัฒนาคุณภาพชีวิตประชาชนได้อย่างเป็นรูปธรรม</t>
  </si>
  <si>
    <t>สป.</t>
  </si>
  <si>
    <t>โครงการพัฒนา เฝ้าระวัง ป้องกันและแจ้งเตือนโรคติดต่อ อ.เวียงสา</t>
  </si>
  <si>
    <t>ป้องกันและแก้ไขปัญหาสุขภาพจิต อ.เวียงสา</t>
  </si>
  <si>
    <t>โครงการพัฒนาความรอบรู้ด้านสุขภาพเพื่อลดโรคไม่ติดต่อเรื้อรังในบุคลากรสาธารณสุขเครือข่ายเวียงสา</t>
  </si>
  <si>
    <t>PP Non UC</t>
  </si>
  <si>
    <t>พัฒนาระบบให้บริการและแก้ไขปัญหาหญิงตั้งครรภ์/หญิงหลังคลอด</t>
  </si>
  <si>
    <t>ทุ่งช้าง</t>
  </si>
  <si>
    <t>กิจกรรมวิชาการแม่และเด็ก</t>
  </si>
  <si>
    <t xml:space="preserve">PP </t>
  </si>
  <si>
    <t>โครงการพัฒนาระบบการส่งเสริมสุขภาพเด็ก (0 -5 ปี ) triple P</t>
  </si>
  <si>
    <t>โครงการพัฒนาและสร้างเสริมศักยภาพคนไทยกลุ่มวัยเรียนและวัยรุ่น</t>
  </si>
  <si>
    <t>โครงการส่งเสริมสุขภาพและป้องกันโรคในช่องปากตามกลุ่มวัยและกลุ่มผู้ป่วยเบาหวาน อ.ทุ่งช้าง</t>
  </si>
  <si>
    <t xml:space="preserve">การขับเคลื่อยการดำเนินงานตำบล Long term care </t>
  </si>
  <si>
    <t>งบเฉพาะ</t>
  </si>
  <si>
    <t>โครงการป้องกันการหกล้มในผู้สูงอายุ ตำบลทุ่งช้าง</t>
  </si>
  <si>
    <t>กิจกรรมผักสะอาด ผลไม้ปลอดภัย รพ.ทุ่งช้าง</t>
  </si>
  <si>
    <t>ไม่ใช้งบ</t>
  </si>
  <si>
    <t>โครงการส่งเสริมสุขภาพพระสงฆ์ อ.ทุ่งช้าง</t>
  </si>
  <si>
    <t>พัฒนาอนามสิ่งแวดล้อม และ 5 ส.</t>
  </si>
  <si>
    <t>โครงการแก้ไขปัญหาเด็กเตี้ยในพื้นที่บ้านปางแกและบ้านมณีพฤกษ์</t>
  </si>
  <si>
    <t>ควบคุมและป้องกันโรควัณโรคในชุมชน อ.ทุ่งช้าง</t>
  </si>
  <si>
    <t>โครงการดูแลผู้ป่วยโรคเบาหวานและความดันโลหิตสูงแบบบูรณาการ อำเภอทุ่งช้าง</t>
  </si>
  <si>
    <t>โครงการปรับเปลี่ยนพฤติกรรมกลุ่มเสี่ยงสูงโรค NCD ด้วยกระบวนการสร้างความรอบรู้ด้านสุขภาพ ต.ทุ่งช้าง</t>
  </si>
  <si>
    <t>งบอื่น</t>
  </si>
  <si>
    <t>โครงการป้องกันการฆ่าตัวตาย อ.ทุ่งช้าง</t>
  </si>
  <si>
    <t>กิจกรรมออกหน่วยจิตเวช รพ.น่าน</t>
  </si>
  <si>
    <t>โครงการพัฒนาระบบการแพทย์ฉุกเฉินเพื่อควบคุมและป้องกันอุบัติเหตุจราจรและความปลอดภัยทางถนน</t>
  </si>
  <si>
    <t>โครงการสานใสใยสร้างความผูกพันผ่านกิจกรรมโรงเรียนพ่อแม่</t>
  </si>
  <si>
    <t>การดำเนินงานวางแผนงานทันตสาธารณสุขใน ศพด. อำเภอเชียงกลาง</t>
  </si>
  <si>
    <t>เชียงกลาง</t>
  </si>
  <si>
    <t>โครงการส่งเสริมสุขภาพสตรีตั้งครรภ์และเด็กปฐมวัยให้มีพัฒนาการที่สมวัยและแก้ไขภาวะเด็กเตี้ย</t>
  </si>
  <si>
    <t>โครงการ หมู่บ้านร่วมใจแก้ไขปัญหาการฆ่าตัวตายโดยชุมชนมีส่วนร่วม "หมู่บ้านสร้างสุข สื่อสารด้วยรัก 1 หมู่บ้าน 1 รพ.สต. บ้านห้วยแก้ว ม.๗ ต.พระธาตุ</t>
  </si>
  <si>
    <t>อาหารปลอดภัยอำเภอเชียงกลาง</t>
  </si>
  <si>
    <t>งบปกติ</t>
  </si>
  <si>
    <t>โครงการ กำกับติดตามระบบการดูแลผู้ป่วยต่อเนื่องที่บ้านสนับสนุนการดูแลระยะยาว (LTC) Intermediate care และ Palliative care แบบบูรณาการเครือข่าย อำเภอเชียงกลาง จังหวัดน่าน ปี 2566</t>
  </si>
  <si>
    <t>โครงการสนับสนุนการดำเนินงานNCD เครือข่ายสุขภาพอำเภอเชียงกลาง</t>
  </si>
  <si>
    <t>โครงการอบรมเชิงปฏิบัติทบทวนการตรวจคัดกรองจอประสาทตา และตรวจเท้าประจำปีในผู้ป่วยโรคเบาหวาน  ปี 2566</t>
  </si>
  <si>
    <t>โครงการพัฒนาระบบการดูแลผู้ป่วยโรคเบาหวาน อำเภอเชียงกลาง จังหวัดน่าน</t>
  </si>
  <si>
    <t>โครงการส่งเสริมสุขภาพสตรีตั้งครรภ์</t>
  </si>
  <si>
    <t xml:space="preserve">การส่งเสริม ป้องกันสุขภาพมารดา อำเภอนาหมื่น จังหวัดน่าน </t>
  </si>
  <si>
    <t>นาหมื่น</t>
  </si>
  <si>
    <t>การส่งเสริม ป้องกันสุขภาพวัยเรียน  อำเภอนาหมื่น จังหวัดน่าน</t>
  </si>
  <si>
    <t xml:space="preserve">การส่งเสริมสุขภาพผู้สูงอายุ และการป้องกันการหกล้มกระดูกสะโพกหัก ปี 2566 </t>
  </si>
  <si>
    <t>โครงการส่งเสริมสุขภาพป้องกันโรค DM HT อำเภอนาหมื่น ปี 2566</t>
  </si>
  <si>
    <t>การส่งเสริมสุขภาพ และป้องกันโรคไม่ติดต่อเรื้อรังรัง (NCDs) พระภิกษุสงฆ์อย่างมีส่วนร่วม ปี 2566</t>
  </si>
  <si>
    <t>โครงการส่งเสริมทันตสุขภาพตามกลุ่มวัย  อำเภอนาหมื่น ปีงบประมาณ 2566</t>
  </si>
  <si>
    <t>โครงการส่งเสริมอาหารปลอดภัย  ยกระดับสถานประกอบการ พัฒนาอนามัยสิ่งแวดล้อมและอาชีวอนามัย อำเภอนาหมื่น จังหวัดน่าน ปี 2566</t>
  </si>
  <si>
    <t xml:space="preserve">โครงการคุ้มครองผู้บริโภคด้านสุขภาพ อำเภอนาหมื่น จังหวัดน่าน ปี 2566 </t>
  </si>
  <si>
    <t>การป้องกันและควบคุมโรคโควิด-19 ในพื้นที่อำเภอนาหมื่น ปี 2566</t>
  </si>
  <si>
    <t>การป้องกันและควบคุมโรคติดต่อที่นำโดยยุงลาย ได้แก่ โรคไข้เลือดออก โรคปวดข้อยุงลาย และโรคไวรัสซิกา ปี 2566</t>
  </si>
  <si>
    <t>ควบคุมป้องกันและดูแลรักษาวัณโรคอำเภอนาหมื่น ปี 2566</t>
  </si>
  <si>
    <t xml:space="preserve">โครงการ ป้องกันการฆ่าตัวตาย อำเภอนาหมื่น 2566 </t>
  </si>
  <si>
    <t>โครงการลดอันตรายจากการใช้ยาเสพติดอำเภอนาหมื่น จังหวัดน่าน ปี 2566</t>
  </si>
  <si>
    <t>การส่งเสริมสุขภาพการแพทย์แผนไทย และแพทย์ทางเลือก อำเภอนาหมื่น จังหวัดน่าน  ปี 2566</t>
  </si>
  <si>
    <t xml:space="preserve">โครงการพัฒนาคุณภาพชีวิตระดับอำเภอนาหมื่น(พชอ.) </t>
  </si>
  <si>
    <t>โครงการส่งเสริมสุขภาพป้องกันโรค DM HT อำเภอนาหมื่น</t>
  </si>
  <si>
    <t>กองทุนสุขภาพต.บ่อแก้ว</t>
  </si>
  <si>
    <t>การส่งเสริมสุขภาพ และป้องกันโรคไม่ติดต่อเรื้อรังรัง (NCDs) พระภิกษุสงฆ์อย่างมีส่วนร่วม</t>
  </si>
  <si>
    <t>สันติสุข</t>
  </si>
  <si>
    <t>งานโรคไม่ติดต่อเรื้อรรัง DM HT</t>
  </si>
  <si>
    <t>ป้องกันอุบัติเหตุบนทางถนน</t>
  </si>
  <si>
    <t>โครงการฝากครรภ์คุณภาพ (ANC Premium)</t>
  </si>
  <si>
    <t xml:space="preserve">โครงการส่งเสริมสุขภาพเด็ก 0 -5 ปี สูงดีสมส่วน พัฒนาการสมวัย ต.ดู่พงษ์ </t>
  </si>
  <si>
    <t xml:space="preserve">โครงการการแก้ไขปัญหาสมาธิสั้น/ติดเกมส์ในเด็กวัยเรียน </t>
  </si>
  <si>
    <t>โครงการพัฒนาทักษะชีวิตและสร้างความรอบรู้ด้านสุขภาวะวัยรุ่น</t>
  </si>
  <si>
    <t xml:space="preserve">โครงการบูรณาการสร้างความรอบรู้ด้านสุขภาพเชิงรุกตามหลัก 3 อ.2 ส. </t>
  </si>
  <si>
    <t>โครงการพัฒนาคุณภาพชีวิตผู้สูงอายุ อ.สันติสุข</t>
  </si>
  <si>
    <t>โครงการสร้างเสริมสุขภาพและป้องกันโรค กลุ่มสิทธิ์ข้าราชการ ปกส.</t>
  </si>
  <si>
    <t>โครงการอาหารปลอดภัยอำเภอสันติสุข</t>
  </si>
  <si>
    <t>โครงการพัฒนาอนามัยสิ่งแวดล้อม ต.ดู่พงษ์</t>
  </si>
  <si>
    <t>โครงการสร้างแหล่งอาหารปลอดภัย แก้ไขปัญหาสารเคมีทางการเกษตร</t>
  </si>
  <si>
    <t xml:space="preserve">โครงการท่องเที่ยวปลอดภัยใส่ใจสิ่งแวดล้อม </t>
  </si>
  <si>
    <t>โครงการส่งเสริมภาวะทันตสุขภาพทุกกลุ่มวัยในเขตอ.สันติสุข</t>
  </si>
  <si>
    <t>โครงการป้องกัน ควบคุมโรคไข้เลือดออก</t>
  </si>
  <si>
    <t>โครงการพัฒนาคุณภาพการดูแลผู้ป่วยวัณโรค</t>
  </si>
  <si>
    <t>โครงการป้องกัน ควบคุมโรค COVID-19 และโรคอุบัติใหม่</t>
  </si>
  <si>
    <t>โครงการเฝ้าระวังและป้องกันการฆ่าตัวตาย อ.สันติสุข</t>
  </si>
  <si>
    <t>โครงการป้องกันและแก้ไขปัญหายาเสพติดอำเภอสันติสุข</t>
  </si>
  <si>
    <t>โครงการสร้างความรอบรู้ด้านสุขภาพเพื่อให้ผู้ป่วยโรคเบาหวานและโรคความดันโลหิตสูงสามารถควบคุมระดับน้ำตาลในเลือดและควบคุมระดับความดันโลหิตสูงได้</t>
  </si>
  <si>
    <t>แผนงานตั้งครรภ์คุณภาพ ลูกเกิดรอด แม่ปลอดภัย พัฒนาการสมวัย</t>
  </si>
  <si>
    <t>บ่อเกลือ</t>
  </si>
  <si>
    <t>แผนการควบคุมเครื่องดื่มที่มีแอลกอฮอล์ในอำเภอบ่อเกลือ</t>
  </si>
  <si>
    <t>แผนงานส่งเสริมสุขภาพวัยทำงาน</t>
  </si>
  <si>
    <t>แผนงานส่งเสริมผู้สูงอายุในชุมชน</t>
  </si>
  <si>
    <t>อปท.</t>
  </si>
  <si>
    <t>แผนงานส่งเสริมและพัฒนาความปลอดภัยด้านอาหารอ.บ่อเกลือ</t>
  </si>
  <si>
    <t xml:space="preserve">บ่อเกลือ </t>
  </si>
  <si>
    <t>แผนงานสมุนไพรน่ารู้คู่สุขภาพ</t>
  </si>
  <si>
    <t>แผนงานทำยาหม่องสมุนไพรและน้ำมันไพร</t>
  </si>
  <si>
    <t>ใช้งบบริการขั้นพื้นฐาน</t>
  </si>
  <si>
    <t>พัฒนางานทันตสุขภาพอำเภอบ่อเกลือ</t>
  </si>
  <si>
    <t xml:space="preserve">โครงการพัฒนาคุณภาพชีวิตระดับอำเภอบ่อเกลือ(พชอ.) </t>
  </si>
  <si>
    <t>โครงการอำเภอบ่อเกลือคุ้มครองผู้บริโภค</t>
  </si>
  <si>
    <t>พัฒนาด้านสุขอนามัยการจัดการอนามัยสิ่งแวดล้อมในสถานประกอบการ</t>
  </si>
  <si>
    <t>แผนงานพัฒนาศักยภาพการดำเนินงานควบคุมการแพร่ระบาดวัณโรค</t>
  </si>
  <si>
    <t>โครงการป้องกันปัญหาการฆ่าตัวตาย โดยชุมชนมีส่วนร่วม</t>
  </si>
  <si>
    <t xml:space="preserve">โครงการพัฒนาและสร้างเสริมศักยภาพคนไทยกลุ่มสตรีอำเภอสองแคว </t>
  </si>
  <si>
    <t>สองแคว</t>
  </si>
  <si>
    <t>โครงการพัฒนาศักยภาพเพื่อส่งเสริมพัฒนาการและโภชนาการเด็กปฐมวัย</t>
  </si>
  <si>
    <t>โครงการส่งเสริมและพัฒนาโรงเรียนส่งเสริมคุณภาพอำเภอสองแคว</t>
  </si>
  <si>
    <t>โครงการป้องกันการตั้งครรภ์และเพิ่มทักษะชีวิตในวัยรุ่น</t>
  </si>
  <si>
    <t>โครงการพัฒนาศักยภาพเครือข่ายบริการสุขภาพในการส่งเสริมป้องกันสุขภาพช่องปาก</t>
  </si>
  <si>
    <t>โครงการควบคุมโรคไม่ติดต่อและภัยสุขภาพ อำเภอสองแคว</t>
  </si>
  <si>
    <t>โครงการ การเฝ้าระวังป้องกันการพลัดตกหกล้มในกลุ่มผู้สูงอายุอำเภอสองแคว</t>
  </si>
  <si>
    <t>โครงการอาหารปลอดภัยในเขตรับผิดชอบโรงพยาบาลสองแคว</t>
  </si>
  <si>
    <t>โครงการครัวเรือน ร้านอาหาร ปลอดภัย และการป้องกันภาวะการขาดสารไอโอดีนอำเภอสองแคว</t>
  </si>
  <si>
    <t>โครงการพัฒนาอนามัยสิ่งแวดล้อมในแหล่งท่องเที่ยวอำเภอสองแคว</t>
  </si>
  <si>
    <t>ส่งเสริมและคุ้มครองภูมิปัญญาไทยด้านการแพทย์แผนไทย และการใช้สมุนไพรในอำเภอสองแคว</t>
  </si>
  <si>
    <t xml:space="preserve">โครงการพัฒนาศักยภาพภาคีเครือข่ายเข้มแข็งในการเฝ้าระวังและควบคุมโรค อำเภอสองแคว </t>
  </si>
  <si>
    <t>โครงการค้นหาผู้ป่วยวัณโรคเชิงรุก</t>
  </si>
  <si>
    <t>โครงการพัฒนาระบบบริการผู้ป่วยจิตเวชและป้องกันแก้ไขปัญหาการฆ่าตัวตายโดยชุมชนมีส่วนร่วม อำเภอสองแคว</t>
  </si>
  <si>
    <t xml:space="preserve"> โครงการพัฒนาและสร้างเสริมศักยภาพกลุ่มพระสงฆ์</t>
  </si>
  <si>
    <t>โครงการเฝ้าระวัง ควบคุมโรคและป้องกันโรคติดต่อนำโดยยุงลาย</t>
  </si>
  <si>
    <t>การส่งเสริมสุขภาพแม่และเด็กในครรภ์ ลูกเกิดรอด แม่ปลอดภัย</t>
  </si>
  <si>
    <t>ภูเพียง</t>
  </si>
  <si>
    <t>การปรับเปลี่ยนพฤติกรรมสุขภาพเพื่อควบคุมป้องกันโรคความดันและโรคเบาหวาน</t>
  </si>
  <si>
    <t>การจัดการขยะในชุมชน</t>
  </si>
  <si>
    <t>การพัฒนาและสร้างเสริมสุขภาพผู้สูงอายุ</t>
  </si>
  <si>
    <t>เงินบำรถุง</t>
  </si>
  <si>
    <t>ความปลอดภัยด้านอาหารและการคุ้มครองผู้บริโภคด้านสุขภาพ</t>
  </si>
  <si>
    <t>การรณรงค์ป้องกันและแก้ไขปัญหายาเสพติด (TOBE NUMBER ONE)</t>
  </si>
  <si>
    <t>การส่งเสริมพัฒนาการเด็กและแก้ไขปัญหาเด็กเตี้ย</t>
  </si>
  <si>
    <t>งบยาเสพติด</t>
  </si>
  <si>
    <t>การป้องกันควบคุมวัณโรค</t>
  </si>
  <si>
    <t>การป้องกันควบคุมโรคติดเชื้อไวรัสโคโรน่า 2019</t>
  </si>
  <si>
    <t>การป้องกันควบคุมไข้เลือดออก</t>
  </si>
  <si>
    <t>การรณรงค์ขับขี่ปลอดภัยลดอัตราตายบนท้องถนน</t>
  </si>
  <si>
    <t>การส่งเสริมสุขภาพปากและฟันประชาชนทุกกลุ่มวัย</t>
  </si>
  <si>
    <t>การป้องกันการฆ่าตัวตาย</t>
  </si>
  <si>
    <t>สสจ./พชต.</t>
  </si>
  <si>
    <t>การส่งเสริมให้บริการแพทย์แผนไทยแก่ประชาชนและในสถานบริการในเครือข่าย</t>
  </si>
  <si>
    <t>โครงการส่งเสริมโภชนาการหญิงตั้งครรภ์และเด็กแรกเกิด</t>
  </si>
  <si>
    <t>เฉลิมฯ</t>
  </si>
  <si>
    <t>แผนภูฟ้าฯ</t>
  </si>
  <si>
    <t>โครงการส่งเสริมทันตสุขภาพเด็กก่อนวัยเรียน 3 -5 ปี อ.เฉลิมฯ</t>
  </si>
  <si>
    <t xml:space="preserve">โครงการพัฒนาคุณภาพชีวิตระดับอำเภอเฉลิมฯ (พชอ.) </t>
  </si>
  <si>
    <t>การพัฒนาคุณภาพน้ำดื่มในครัวเรือนและชุมชนพื้นที่โครงการป่ารักษ์น้ำฯ</t>
  </si>
  <si>
    <t>การขับเคลื่อนการพัฒนาสุขภาพจังหวัดน่าน  ปีงบประมาณ พ.ศ. 2566 10 ประเด็น  โดยมีแผนปฏิบัติการเครือข่ายสุขภาพระดับอำเภอรองรับการดำเนินงาน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</si>
</sst>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u/>
      <sz val="11"/>
      <color theme="10"/>
      <name val="Tahoma"/>
      <family val="2"/>
      <charset val="222"/>
      <scheme val="minor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6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43" fontId="2" fillId="0" borderId="0" xfId="1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3" fontId="2" fillId="0" borderId="1" xfId="1" applyFont="1" applyBorder="1"/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43" fontId="2" fillId="0" borderId="1" xfId="1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center" wrapText="1"/>
    </xf>
    <xf numFmtId="43" fontId="2" fillId="0" borderId="1" xfId="0" applyNumberFormat="1" applyFont="1" applyBorder="1"/>
    <xf numFmtId="0" fontId="4" fillId="0" borderId="1" xfId="2" applyBorder="1" applyAlignment="1">
      <alignment horizontal="center"/>
    </xf>
    <xf numFmtId="0" fontId="5" fillId="0" borderId="1" xfId="0" applyFont="1" applyBorder="1" applyAlignment="1">
      <alignment vertical="top" wrapText="1"/>
    </xf>
    <xf numFmtId="43" fontId="2" fillId="2" borderId="1" xfId="0" applyNumberFormat="1" applyFont="1" applyFill="1" applyBorder="1"/>
    <xf numFmtId="43" fontId="2" fillId="2" borderId="1" xfId="0" applyNumberFormat="1" applyFont="1" applyFill="1" applyBorder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/>
    <xf numFmtId="43" fontId="2" fillId="0" borderId="1" xfId="1" applyFont="1" applyBorder="1" applyAlignment="1">
      <alignment horizontal="center" vertical="center"/>
    </xf>
    <xf numFmtId="43" fontId="2" fillId="2" borderId="1" xfId="1" applyFont="1" applyFill="1" applyBorder="1"/>
    <xf numFmtId="0" fontId="2" fillId="0" borderId="0" xfId="0" applyFont="1" applyAlignment="1">
      <alignment horizontal="center"/>
    </xf>
    <xf numFmtId="43" fontId="2" fillId="2" borderId="1" xfId="1" applyFont="1" applyFill="1" applyBorder="1" applyAlignment="1">
      <alignment vertical="top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43" fontId="2" fillId="0" borderId="1" xfId="1" applyFont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43" fontId="2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4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/>
    </xf>
    <xf numFmtId="43" fontId="2" fillId="0" borderId="1" xfId="1" applyFont="1" applyFill="1" applyBorder="1"/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43" fontId="2" fillId="0" borderId="0" xfId="0" applyNumberFormat="1" applyFont="1"/>
    <xf numFmtId="43" fontId="7" fillId="0" borderId="1" xfId="1" applyFont="1" applyBorder="1"/>
    <xf numFmtId="43" fontId="2" fillId="0" borderId="1" xfId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43" fontId="2" fillId="3" borderId="1" xfId="0" applyNumberFormat="1" applyFont="1" applyFill="1" applyBorder="1"/>
    <xf numFmtId="43" fontId="2" fillId="3" borderId="1" xfId="1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/>
    </xf>
    <xf numFmtId="43" fontId="2" fillId="4" borderId="1" xfId="0" applyNumberFormat="1" applyFont="1" applyFill="1" applyBorder="1"/>
    <xf numFmtId="43" fontId="2" fillId="4" borderId="1" xfId="1" applyFont="1" applyFill="1" applyBorder="1"/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43" fontId="3" fillId="3" borderId="1" xfId="0" applyNumberFormat="1" applyFont="1" applyFill="1" applyBorder="1"/>
    <xf numFmtId="43" fontId="2" fillId="5" borderId="1" xfId="0" applyNumberFormat="1" applyFont="1" applyFill="1" applyBorder="1"/>
    <xf numFmtId="43" fontId="2" fillId="6" borderId="1" xfId="0" applyNumberFormat="1" applyFont="1" applyFill="1" applyBorder="1"/>
    <xf numFmtId="0" fontId="2" fillId="6" borderId="1" xfId="0" applyFont="1" applyFill="1" applyBorder="1"/>
  </cellXfs>
  <cellStyles count="3">
    <cellStyle name="Hyperlink" xfId="2" builtinId="8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H18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17" sqref="E17"/>
    </sheetView>
  </sheetViews>
  <sheetFormatPr defaultRowHeight="21" x14ac:dyDescent="0.35"/>
  <cols>
    <col min="1" max="1" width="6.375" style="1" customWidth="1"/>
    <col min="2" max="2" width="47.5" style="1" customWidth="1"/>
    <col min="3" max="3" width="9.25" style="1" customWidth="1"/>
    <col min="4" max="4" width="14.125" style="1" customWidth="1"/>
    <col min="5" max="5" width="6.875" style="1" customWidth="1"/>
    <col min="6" max="6" width="9.875" style="1" bestFit="1" customWidth="1"/>
    <col min="7" max="7" width="6.5" style="1" customWidth="1"/>
    <col min="8" max="8" width="10.75" style="1" customWidth="1"/>
    <col min="9" max="9" width="6.75" style="1" customWidth="1"/>
    <col min="10" max="10" width="10.875" style="1" bestFit="1" customWidth="1"/>
    <col min="11" max="11" width="9" style="1"/>
    <col min="12" max="12" width="10.875" style="1" bestFit="1" customWidth="1"/>
    <col min="13" max="13" width="5.75" style="1" customWidth="1"/>
    <col min="14" max="14" width="10.875" style="1" bestFit="1" customWidth="1"/>
    <col min="15" max="15" width="9" style="1"/>
    <col min="16" max="16" width="10.875" style="1" bestFit="1" customWidth="1"/>
    <col min="17" max="17" width="9" style="1"/>
    <col min="18" max="18" width="12" style="1" customWidth="1"/>
    <col min="19" max="19" width="9" style="1"/>
    <col min="20" max="20" width="11.25" style="1" customWidth="1"/>
    <col min="21" max="21" width="9" style="1"/>
    <col min="22" max="22" width="11.75" style="1" customWidth="1"/>
    <col min="23" max="23" width="9" style="1"/>
    <col min="24" max="24" width="11.75" style="1" customWidth="1"/>
    <col min="25" max="25" width="9" style="1"/>
    <col min="26" max="26" width="12.375" style="1" customWidth="1"/>
    <col min="27" max="27" width="9" style="1"/>
    <col min="28" max="28" width="11.75" style="1" customWidth="1"/>
    <col min="29" max="29" width="9" style="1"/>
    <col min="30" max="30" width="11.75" style="1" customWidth="1"/>
    <col min="31" max="31" width="9" style="1"/>
    <col min="32" max="32" width="12" style="1" customWidth="1"/>
    <col min="33" max="33" width="9" style="1"/>
    <col min="34" max="34" width="10.875" style="1" bestFit="1" customWidth="1"/>
    <col min="35" max="16384" width="9" style="1"/>
  </cols>
  <sheetData>
    <row r="1" spans="1:34" x14ac:dyDescent="0.35">
      <c r="A1" s="3" t="s">
        <v>358</v>
      </c>
    </row>
    <row r="2" spans="1:34" ht="13.5" customHeight="1" x14ac:dyDescent="0.35"/>
    <row r="3" spans="1:34" x14ac:dyDescent="0.35">
      <c r="A3" s="48" t="s">
        <v>27</v>
      </c>
      <c r="B3" s="48" t="s">
        <v>26</v>
      </c>
      <c r="C3" s="49" t="s">
        <v>0</v>
      </c>
      <c r="D3" s="48" t="s">
        <v>7</v>
      </c>
      <c r="E3" s="47" t="s">
        <v>1</v>
      </c>
      <c r="F3" s="47"/>
      <c r="G3" s="48" t="s">
        <v>2</v>
      </c>
      <c r="H3" s="48"/>
      <c r="I3" s="47" t="s">
        <v>43</v>
      </c>
      <c r="J3" s="47"/>
      <c r="K3" s="47" t="s">
        <v>44</v>
      </c>
      <c r="L3" s="47"/>
      <c r="M3" s="48" t="s">
        <v>45</v>
      </c>
      <c r="N3" s="48"/>
      <c r="O3" s="47" t="s">
        <v>46</v>
      </c>
      <c r="P3" s="47"/>
      <c r="Q3" s="47" t="s">
        <v>47</v>
      </c>
      <c r="R3" s="47"/>
      <c r="S3" s="47" t="s">
        <v>48</v>
      </c>
      <c r="T3" s="47"/>
      <c r="U3" s="47" t="s">
        <v>49</v>
      </c>
      <c r="V3" s="47"/>
      <c r="W3" s="47" t="s">
        <v>50</v>
      </c>
      <c r="X3" s="47"/>
      <c r="Y3" s="47" t="s">
        <v>38</v>
      </c>
      <c r="Z3" s="47"/>
      <c r="AA3" s="47" t="s">
        <v>39</v>
      </c>
      <c r="AB3" s="47"/>
      <c r="AC3" s="47" t="s">
        <v>40</v>
      </c>
      <c r="AD3" s="47"/>
      <c r="AE3" s="47" t="s">
        <v>41</v>
      </c>
      <c r="AF3" s="47"/>
      <c r="AG3" s="47" t="s">
        <v>42</v>
      </c>
      <c r="AH3" s="47"/>
    </row>
    <row r="4" spans="1:34" x14ac:dyDescent="0.35">
      <c r="A4" s="48"/>
      <c r="B4" s="48"/>
      <c r="C4" s="50"/>
      <c r="D4" s="48"/>
      <c r="E4" s="43" t="s">
        <v>36</v>
      </c>
      <c r="F4" s="43" t="s">
        <v>37</v>
      </c>
      <c r="G4" s="43" t="s">
        <v>36</v>
      </c>
      <c r="H4" s="43" t="s">
        <v>37</v>
      </c>
      <c r="I4" s="43" t="s">
        <v>36</v>
      </c>
      <c r="J4" s="43" t="s">
        <v>37</v>
      </c>
      <c r="K4" s="43" t="s">
        <v>36</v>
      </c>
      <c r="L4" s="43" t="s">
        <v>37</v>
      </c>
      <c r="M4" s="43" t="s">
        <v>36</v>
      </c>
      <c r="N4" s="43" t="s">
        <v>37</v>
      </c>
      <c r="O4" s="43" t="s">
        <v>36</v>
      </c>
      <c r="P4" s="43" t="s">
        <v>37</v>
      </c>
      <c r="Q4" s="43" t="s">
        <v>36</v>
      </c>
      <c r="R4" s="43" t="s">
        <v>37</v>
      </c>
      <c r="S4" s="43" t="s">
        <v>36</v>
      </c>
      <c r="T4" s="43" t="s">
        <v>37</v>
      </c>
      <c r="U4" s="43" t="s">
        <v>36</v>
      </c>
      <c r="V4" s="43" t="s">
        <v>37</v>
      </c>
      <c r="W4" s="43" t="s">
        <v>36</v>
      </c>
      <c r="X4" s="43" t="s">
        <v>37</v>
      </c>
      <c r="Y4" s="43" t="s">
        <v>36</v>
      </c>
      <c r="Z4" s="43" t="s">
        <v>37</v>
      </c>
      <c r="AA4" s="43" t="s">
        <v>36</v>
      </c>
      <c r="AB4" s="43" t="s">
        <v>37</v>
      </c>
      <c r="AC4" s="43" t="s">
        <v>36</v>
      </c>
      <c r="AD4" s="43" t="s">
        <v>37</v>
      </c>
      <c r="AE4" s="43" t="s">
        <v>36</v>
      </c>
      <c r="AF4" s="43" t="s">
        <v>37</v>
      </c>
      <c r="AG4" s="43" t="s">
        <v>36</v>
      </c>
      <c r="AH4" s="43" t="s">
        <v>37</v>
      </c>
    </row>
    <row r="5" spans="1:34" x14ac:dyDescent="0.35">
      <c r="A5" s="14">
        <v>1</v>
      </c>
      <c r="B5" s="5" t="s">
        <v>28</v>
      </c>
      <c r="C5" s="66">
        <f>E5+G5+I5+K5+M5+O5+Q5+S5+U5+Y5+AA5+AC5+AE5+AG5</f>
        <v>24</v>
      </c>
      <c r="D5" s="13">
        <f>F5+H5+J5+L5+N5+P5+R5+T5+V5+X5+Z5+AB5+AD5+AF5+AH5</f>
        <v>474758.5</v>
      </c>
      <c r="E5" s="4">
        <v>2</v>
      </c>
      <c r="F5" s="13">
        <f>'1. MCH'!E5+'1. MCH'!E9</f>
        <v>19200</v>
      </c>
      <c r="G5" s="4">
        <f>'1. MCH'!O12</f>
        <v>2</v>
      </c>
      <c r="H5" s="13">
        <f>'1. MCH'!N12</f>
        <v>19690</v>
      </c>
      <c r="I5" s="18">
        <v>3</v>
      </c>
      <c r="J5" s="13">
        <f>'1. MCH'!N14</f>
        <v>105463.5</v>
      </c>
      <c r="K5" s="4">
        <v>2</v>
      </c>
      <c r="L5" s="13">
        <f>'1. MCH'!N20</f>
        <v>12480</v>
      </c>
      <c r="M5" s="4">
        <v>2</v>
      </c>
      <c r="N5" s="13">
        <f>'1. MCH'!N22</f>
        <v>16125</v>
      </c>
      <c r="O5" s="61">
        <v>0</v>
      </c>
      <c r="P5" s="65">
        <v>0</v>
      </c>
      <c r="Q5" s="4">
        <f>'1. MCH'!O24</f>
        <v>1</v>
      </c>
      <c r="R5" s="6">
        <f>'1. MCH'!N24</f>
        <v>43100</v>
      </c>
      <c r="S5" s="4">
        <f>'1. MCH'!O25</f>
        <v>3</v>
      </c>
      <c r="T5" s="6">
        <f>'1. MCH'!N25</f>
        <v>7000</v>
      </c>
      <c r="U5" s="5">
        <f>'1. MCH'!O28</f>
        <v>1</v>
      </c>
      <c r="V5" s="6">
        <f>'1. MCH'!N28</f>
        <v>4500</v>
      </c>
      <c r="W5" s="5">
        <f>'1. MCH'!O29</f>
        <v>1</v>
      </c>
      <c r="X5" s="6">
        <f>'1. MCH'!N29</f>
        <v>8500</v>
      </c>
      <c r="Y5" s="4">
        <f>'1. MCH'!O30</f>
        <v>2</v>
      </c>
      <c r="Z5" s="6">
        <f>'1. MCH'!N30</f>
        <v>46750</v>
      </c>
      <c r="AA5" s="4">
        <f>'1. MCH'!O32</f>
        <v>1</v>
      </c>
      <c r="AB5" s="6">
        <f>'1. MCH'!N32</f>
        <v>0</v>
      </c>
      <c r="AC5" s="4">
        <f>'1. MCH'!O33</f>
        <v>3</v>
      </c>
      <c r="AD5" s="6">
        <f>'1. MCH'!N33</f>
        <v>2950</v>
      </c>
      <c r="AE5" s="4">
        <f>'1. MCH'!O36</f>
        <v>1</v>
      </c>
      <c r="AF5" s="6">
        <f>'1. MCH'!N36</f>
        <v>7200</v>
      </c>
      <c r="AG5" s="4">
        <f>'1. MCH'!O37</f>
        <v>1</v>
      </c>
      <c r="AH5" s="6">
        <f>'1. MCH'!N37</f>
        <v>181800</v>
      </c>
    </row>
    <row r="6" spans="1:34" x14ac:dyDescent="0.35">
      <c r="A6" s="14">
        <v>2</v>
      </c>
      <c r="B6" s="5" t="s">
        <v>29</v>
      </c>
      <c r="C6" s="66">
        <f t="shared" ref="C6:C15" si="0">E6+G6+I6+K6+M6+O6+Q6+S6+U6+Y6+AA6+AC6+AE6+AG6</f>
        <v>31</v>
      </c>
      <c r="D6" s="13">
        <f t="shared" ref="D6:D15" si="1">F6+H6+J6+L6+N6+P6+R6+T6+V6+X6+Z6+AB6+AD6+AF6+AH6</f>
        <v>621371.75</v>
      </c>
      <c r="E6" s="61">
        <v>0</v>
      </c>
      <c r="F6" s="62">
        <v>0</v>
      </c>
      <c r="G6" s="4">
        <f>'2.โภชนาการ'!O5</f>
        <v>2</v>
      </c>
      <c r="H6" s="13">
        <f>'2.โภชนาการ'!N5</f>
        <v>63557</v>
      </c>
      <c r="I6" s="18">
        <v>2</v>
      </c>
      <c r="J6" s="13">
        <f>'2.โภชนาการ'!N7</f>
        <v>0</v>
      </c>
      <c r="K6" s="4">
        <v>4</v>
      </c>
      <c r="L6" s="13">
        <f>'2.โภชนาการ'!N10</f>
        <v>79720</v>
      </c>
      <c r="M6" s="4">
        <v>2</v>
      </c>
      <c r="N6" s="13">
        <f>'2.โภชนาการ'!N13</f>
        <v>33000</v>
      </c>
      <c r="O6" s="61">
        <v>0</v>
      </c>
      <c r="P6" s="65">
        <v>0</v>
      </c>
      <c r="Q6" s="4">
        <f>'2.โภชนาการ'!O16</f>
        <v>5</v>
      </c>
      <c r="R6" s="6">
        <f>'2.โภชนาการ'!N16</f>
        <v>90600</v>
      </c>
      <c r="S6" s="4">
        <f>'2.โภชนาการ'!O21</f>
        <v>3</v>
      </c>
      <c r="T6" s="6">
        <f>'2.โภชนาการ'!N21</f>
        <v>41000</v>
      </c>
      <c r="U6" s="5">
        <f>'2.โภชนาการ'!O24</f>
        <v>2</v>
      </c>
      <c r="V6" s="6">
        <f>'2.โภชนาการ'!N24</f>
        <v>15600</v>
      </c>
      <c r="W6" s="5">
        <f>'2.โภชนาการ'!O26</f>
        <v>2</v>
      </c>
      <c r="X6" s="6">
        <f>'2.โภชนาการ'!N26</f>
        <v>84573</v>
      </c>
      <c r="Y6" s="4">
        <f>'2.โภชนาการ'!O28</f>
        <v>3</v>
      </c>
      <c r="Z6" s="6">
        <f>'2.โภชนาการ'!N28</f>
        <v>57655.75</v>
      </c>
      <c r="AA6" s="4">
        <f>'2.โภชนาการ'!O31</f>
        <v>1</v>
      </c>
      <c r="AB6" s="6">
        <f>'2.โภชนาการ'!N31</f>
        <v>24265</v>
      </c>
      <c r="AC6" s="4">
        <f>'2.โภชนาการ'!O32</f>
        <v>3</v>
      </c>
      <c r="AD6" s="6">
        <f>'2.โภชนาการ'!N32</f>
        <v>117300</v>
      </c>
      <c r="AE6" s="4">
        <f>'2.โภชนาการ'!O35</f>
        <v>2</v>
      </c>
      <c r="AF6" s="6">
        <f>'2.โภชนาการ'!N35</f>
        <v>7450</v>
      </c>
      <c r="AG6" s="4">
        <f>'2.โภชนาการ'!O37</f>
        <v>2</v>
      </c>
      <c r="AH6" s="6">
        <f>'2.โภชนาการ'!N37</f>
        <v>6651</v>
      </c>
    </row>
    <row r="7" spans="1:34" x14ac:dyDescent="0.35">
      <c r="A7" s="14">
        <v>3</v>
      </c>
      <c r="B7" s="5" t="s">
        <v>53</v>
      </c>
      <c r="C7" s="66">
        <f t="shared" si="0"/>
        <v>8</v>
      </c>
      <c r="D7" s="13">
        <f t="shared" si="1"/>
        <v>246460</v>
      </c>
      <c r="E7" s="4">
        <v>1</v>
      </c>
      <c r="F7" s="13">
        <f>'3.ลดอุบัติเหตุ'!N5</f>
        <v>0</v>
      </c>
      <c r="G7" s="61">
        <v>0</v>
      </c>
      <c r="H7" s="62">
        <v>0</v>
      </c>
      <c r="I7" s="63"/>
      <c r="J7" s="62"/>
      <c r="K7" s="61"/>
      <c r="L7" s="62"/>
      <c r="M7" s="4">
        <v>2</v>
      </c>
      <c r="N7" s="6">
        <f>'3.ลดอุบัติเหตุ'!N6</f>
        <v>172580</v>
      </c>
      <c r="O7" s="4">
        <f>'3.ลดอุบัติเหตุ'!O8</f>
        <v>2</v>
      </c>
      <c r="P7" s="6">
        <f>'3.ลดอุบัติเหตุ'!N8</f>
        <v>48200</v>
      </c>
      <c r="Q7" s="61">
        <v>0</v>
      </c>
      <c r="R7" s="65">
        <v>0</v>
      </c>
      <c r="S7" s="4">
        <f>'3.ลดอุบัติเหตุ'!O11</f>
        <v>1</v>
      </c>
      <c r="T7" s="6">
        <f>'3.ลดอุบัติเหตุ'!N11</f>
        <v>2000</v>
      </c>
      <c r="U7" s="62">
        <v>0</v>
      </c>
      <c r="V7" s="65">
        <v>0</v>
      </c>
      <c r="W7" s="62">
        <v>0</v>
      </c>
      <c r="X7" s="65"/>
      <c r="Y7" s="4">
        <f>'3.ลดอุบัติเหตุ'!O12</f>
        <v>1</v>
      </c>
      <c r="Z7" s="6">
        <f>'3.ลดอุบัติเหตุ'!N12</f>
        <v>8200</v>
      </c>
      <c r="AA7" s="61">
        <v>0</v>
      </c>
      <c r="AB7" s="65">
        <v>0</v>
      </c>
      <c r="AC7" s="61">
        <v>0</v>
      </c>
      <c r="AD7" s="65">
        <v>0</v>
      </c>
      <c r="AE7" s="4">
        <f>'3.ลดอุบัติเหตุ'!O13</f>
        <v>1</v>
      </c>
      <c r="AF7" s="6">
        <f>'3.ลดอุบัติเหตุ'!N13</f>
        <v>15480</v>
      </c>
      <c r="AG7" s="61">
        <v>0</v>
      </c>
      <c r="AH7" s="65">
        <v>0</v>
      </c>
    </row>
    <row r="8" spans="1:34" x14ac:dyDescent="0.35">
      <c r="A8" s="14">
        <v>4</v>
      </c>
      <c r="B8" s="71" t="s">
        <v>54</v>
      </c>
      <c r="C8" s="66">
        <f t="shared" si="0"/>
        <v>20</v>
      </c>
      <c r="D8" s="70">
        <f t="shared" si="1"/>
        <v>605290</v>
      </c>
      <c r="E8" s="61">
        <v>0</v>
      </c>
      <c r="F8" s="62">
        <v>0</v>
      </c>
      <c r="G8" s="4">
        <f>'4.สุขภาพจิต'!O5</f>
        <v>2</v>
      </c>
      <c r="H8" s="13">
        <f>'4.สุขภาพจิต'!N5</f>
        <v>16980</v>
      </c>
      <c r="I8" s="18">
        <f>'4.สุขภาพจิต'!O7</f>
        <v>4</v>
      </c>
      <c r="J8" s="13">
        <f>'4.สุขภาพจิต'!N7</f>
        <v>10200</v>
      </c>
      <c r="K8" s="4">
        <f>'4.สุขภาพจิต'!O11</f>
        <v>2</v>
      </c>
      <c r="L8" s="5">
        <f>'4.สุขภาพจิต'!N11</f>
        <v>65900</v>
      </c>
      <c r="M8" s="4">
        <f>'4.สุขภาพจิต'!O15</f>
        <v>2</v>
      </c>
      <c r="N8" s="6">
        <f>'4.สุขภาพจิต'!N15</f>
        <v>178860</v>
      </c>
      <c r="O8" s="4">
        <f>'4.สุขภาพจิต'!O18</f>
        <v>1</v>
      </c>
      <c r="P8" s="6">
        <f>'4.สุขภาพจิต'!N18</f>
        <v>35000</v>
      </c>
      <c r="Q8" s="61">
        <v>0</v>
      </c>
      <c r="R8" s="65">
        <v>0</v>
      </c>
      <c r="S8" s="4">
        <f>'4.สุขภาพจิต'!O20</f>
        <v>2</v>
      </c>
      <c r="T8" s="6">
        <f>'4.สุขภาพจิต'!N20</f>
        <v>12700</v>
      </c>
      <c r="U8" s="5">
        <f>'4.สุขภาพจิต'!O22</f>
        <v>1</v>
      </c>
      <c r="V8" s="6">
        <f>'4.สุขภาพจิต'!N22</f>
        <v>31000</v>
      </c>
      <c r="W8" s="5">
        <f>'4.สุขภาพจิต'!O23</f>
        <v>2</v>
      </c>
      <c r="X8" s="6">
        <f>'4.สุขภาพจิต'!N23</f>
        <v>69900</v>
      </c>
      <c r="Y8" s="4">
        <f>'4.สุขภาพจิต'!O27</f>
        <v>2</v>
      </c>
      <c r="Z8" s="6">
        <f>'4.สุขภาพจิต'!N27</f>
        <v>82700</v>
      </c>
      <c r="AA8" s="4">
        <f>'4.สุขภาพจิต'!O29</f>
        <v>1</v>
      </c>
      <c r="AB8" s="6">
        <f>'4.สุขภาพจิต'!N29</f>
        <v>4650</v>
      </c>
      <c r="AC8" s="4">
        <f>'4.สุขภาพจิต'!O30</f>
        <v>1</v>
      </c>
      <c r="AD8" s="6">
        <f>'4.สุขภาพจิต'!N30</f>
        <v>34900</v>
      </c>
      <c r="AE8" s="4">
        <f>'4.สุขภาพจิต'!O31</f>
        <v>2</v>
      </c>
      <c r="AF8" s="6">
        <f>'4.สุขภาพจิต'!N31</f>
        <v>62500</v>
      </c>
      <c r="AG8" s="61">
        <v>0</v>
      </c>
      <c r="AH8" s="65">
        <v>0</v>
      </c>
    </row>
    <row r="9" spans="1:34" x14ac:dyDescent="0.35">
      <c r="A9" s="14">
        <v>5</v>
      </c>
      <c r="B9" s="71" t="s">
        <v>30</v>
      </c>
      <c r="C9" s="66">
        <f t="shared" si="0"/>
        <v>34</v>
      </c>
      <c r="D9" s="69">
        <f t="shared" si="1"/>
        <v>1494621</v>
      </c>
      <c r="E9" s="4">
        <v>1</v>
      </c>
      <c r="F9" s="13">
        <f>'5.ลดป่วย '!N5</f>
        <v>2250</v>
      </c>
      <c r="G9" s="4">
        <f>'5.ลดป่วย '!O10</f>
        <v>2</v>
      </c>
      <c r="H9" s="13">
        <f>'5.ลดป่วย '!N10</f>
        <v>101165</v>
      </c>
      <c r="I9" s="18">
        <f>'5.ลดป่วย '!O18</f>
        <v>3</v>
      </c>
      <c r="J9" s="13">
        <f>'5.ลดป่วย '!N18</f>
        <v>151106</v>
      </c>
      <c r="K9" s="4">
        <f>'5.ลดป่วย '!O21</f>
        <v>3</v>
      </c>
      <c r="L9" s="13">
        <f>'5.ลดป่วย '!N21</f>
        <v>401640</v>
      </c>
      <c r="M9" s="4">
        <f>'5.ลดป่วย '!O24</f>
        <v>2</v>
      </c>
      <c r="N9" s="13">
        <f>'5.ลดป่วย '!N24</f>
        <v>58600</v>
      </c>
      <c r="O9" s="4">
        <f>'5.ลดป่วย '!O26</f>
        <v>2</v>
      </c>
      <c r="P9" s="6">
        <f>'5.ลดป่วย '!N26</f>
        <v>121180</v>
      </c>
      <c r="Q9" s="4">
        <f>'5.ลดป่วย '!O28</f>
        <v>3</v>
      </c>
      <c r="R9" s="6">
        <f>'5.ลดป่วย '!N28</f>
        <v>190700</v>
      </c>
      <c r="S9" s="4">
        <f>'5.ลดป่วย '!O31</f>
        <v>4</v>
      </c>
      <c r="T9" s="6">
        <f>'5.ลดป่วย '!N31</f>
        <v>93400</v>
      </c>
      <c r="U9" s="5">
        <f>'5.ลดป่วย '!O35</f>
        <v>5</v>
      </c>
      <c r="V9" s="6">
        <f>'5.ลดป่วย '!N35</f>
        <v>66500</v>
      </c>
      <c r="W9" s="5">
        <f>'5.ลดป่วย '!O41</f>
        <v>2</v>
      </c>
      <c r="X9" s="6">
        <f>'5.ลดป่วย '!N41</f>
        <v>31400</v>
      </c>
      <c r="Y9" s="4">
        <f>'5.ลดป่วย '!O44</f>
        <v>4</v>
      </c>
      <c r="Z9" s="6">
        <f>'5.ลดป่วย '!N44</f>
        <v>148200</v>
      </c>
      <c r="AA9" s="4">
        <f>'5.ลดป่วย '!O48</f>
        <v>2</v>
      </c>
      <c r="AB9" s="6">
        <f>'5.ลดป่วย '!N48</f>
        <v>71320</v>
      </c>
      <c r="AC9" s="4">
        <f>'5.ลดป่วย '!O50</f>
        <v>2</v>
      </c>
      <c r="AD9" s="6">
        <f>'5.ลดป่วย '!N50</f>
        <v>49960</v>
      </c>
      <c r="AE9" s="4">
        <f>'5.ลดป่วย '!O52</f>
        <v>1</v>
      </c>
      <c r="AF9" s="6">
        <f>'5.ลดป่วย '!N52</f>
        <v>7200</v>
      </c>
      <c r="AG9" s="61">
        <v>0</v>
      </c>
      <c r="AH9" s="65">
        <v>0</v>
      </c>
    </row>
    <row r="10" spans="1:34" x14ac:dyDescent="0.35">
      <c r="A10" s="14">
        <v>6</v>
      </c>
      <c r="B10" s="5" t="s">
        <v>31</v>
      </c>
      <c r="C10" s="66">
        <f t="shared" si="0"/>
        <v>22</v>
      </c>
      <c r="D10" s="13">
        <f t="shared" si="1"/>
        <v>603750</v>
      </c>
      <c r="E10" s="4">
        <v>2</v>
      </c>
      <c r="F10" s="13">
        <f>'6.พัฒนาคุณภาพชีวิตผู้สูงอายุ'!N5</f>
        <v>10000</v>
      </c>
      <c r="G10" s="4">
        <f>'6.พัฒนาคุณภาพชีวิตผู้สูงอายุ'!O8</f>
        <v>2</v>
      </c>
      <c r="H10" s="13">
        <f>'6.พัฒนาคุณภาพชีวิตผู้สูงอายุ'!N8</f>
        <v>19500</v>
      </c>
      <c r="I10" s="18">
        <f>'6.พัฒนาคุณภาพชีวิตผู้สูงอายุ'!O10</f>
        <v>2</v>
      </c>
      <c r="J10" s="13">
        <f>'6.พัฒนาคุณภาพชีวิตผู้สูงอายุ'!N10</f>
        <v>94600</v>
      </c>
      <c r="K10" s="4">
        <f>'6.พัฒนาคุณภาพชีวิตผู้สูงอายุ'!O12</f>
        <v>3</v>
      </c>
      <c r="L10" s="13">
        <f>'6.พัฒนาคุณภาพชีวิตผู้สูงอายุ'!N12</f>
        <v>14400</v>
      </c>
      <c r="M10" s="4">
        <f>'6.พัฒนาคุณภาพชีวิตผู้สูงอายุ'!O15</f>
        <v>1</v>
      </c>
      <c r="N10" s="13">
        <f>'6.พัฒนาคุณภาพชีวิตผู้สูงอายุ'!N15</f>
        <v>63000</v>
      </c>
      <c r="O10" s="61">
        <v>0</v>
      </c>
      <c r="P10" s="65">
        <v>0</v>
      </c>
      <c r="Q10" s="4">
        <f>'6.พัฒนาคุณภาพชีวิตผู้สูงอายุ'!O16</f>
        <v>2</v>
      </c>
      <c r="R10" s="6">
        <f>'6.พัฒนาคุณภาพชีวิตผู้สูงอายุ'!N16</f>
        <v>43280</v>
      </c>
      <c r="S10" s="4">
        <f>'6.พัฒนาคุณภาพชีวิตผู้สูงอายุ'!O19</f>
        <v>2</v>
      </c>
      <c r="T10" s="6">
        <f>'6.พัฒนาคุณภาพชีวิตผู้สูงอายุ'!N19</f>
        <v>60000</v>
      </c>
      <c r="U10" s="5">
        <f>'6.พัฒนาคุณภาพชีวิตผู้สูงอายุ'!O21</f>
        <v>2</v>
      </c>
      <c r="V10" s="6">
        <f>'6.พัฒนาคุณภาพชีวิตผู้สูงอายุ'!N21</f>
        <v>93330</v>
      </c>
      <c r="W10" s="5">
        <f>'6.พัฒนาคุณภาพชีวิตผู้สูงอายุ'!O24</f>
        <v>1</v>
      </c>
      <c r="X10" s="6">
        <f>'6.พัฒนาคุณภาพชีวิตผู้สูงอายุ'!N24</f>
        <v>10000</v>
      </c>
      <c r="Y10" s="4">
        <f>'6.พัฒนาคุณภาพชีวิตผู้สูงอายุ'!O25</f>
        <v>1</v>
      </c>
      <c r="Z10" s="6">
        <f>'6.พัฒนาคุณภาพชีวิตผู้สูงอายุ'!N25</f>
        <v>56400</v>
      </c>
      <c r="AA10" s="4">
        <f>'6.พัฒนาคุณภาพชีวิตผู้สูงอายุ'!O26</f>
        <v>2</v>
      </c>
      <c r="AB10" s="6">
        <f>'6.พัฒนาคุณภาพชีวิตผู้สูงอายุ'!N26</f>
        <v>67200</v>
      </c>
      <c r="AC10" s="4">
        <f>'6.พัฒนาคุณภาพชีวิตผู้สูงอายุ'!O29</f>
        <v>1</v>
      </c>
      <c r="AD10" s="6">
        <f>'6.พัฒนาคุณภาพชีวิตผู้สูงอายุ'!N29</f>
        <v>53640</v>
      </c>
      <c r="AE10" s="4">
        <f>'6.พัฒนาคุณภาพชีวิตผู้สูงอายุ'!O30</f>
        <v>1</v>
      </c>
      <c r="AF10" s="6">
        <f>'6.พัฒนาคุณภาพชีวิตผู้สูงอายุ'!N30</f>
        <v>8400</v>
      </c>
      <c r="AG10" s="4">
        <f>'6.พัฒนาคุณภาพชีวิตผู้สูงอายุ'!O31</f>
        <v>1</v>
      </c>
      <c r="AH10" s="6">
        <f>'6.พัฒนาคุณภาพชีวิตผู้สูงอายุ'!N31</f>
        <v>10000</v>
      </c>
    </row>
    <row r="11" spans="1:34" x14ac:dyDescent="0.35">
      <c r="A11" s="14">
        <v>7</v>
      </c>
      <c r="B11" s="71" t="s">
        <v>32</v>
      </c>
      <c r="C11" s="66">
        <f t="shared" si="0"/>
        <v>21</v>
      </c>
      <c r="D11" s="70">
        <f t="shared" si="1"/>
        <v>971243</v>
      </c>
      <c r="E11" s="61">
        <v>0</v>
      </c>
      <c r="F11" s="62">
        <v>0</v>
      </c>
      <c r="G11" s="4">
        <f>'7.สุขาภิบาล'!O5</f>
        <v>2</v>
      </c>
      <c r="H11" s="13">
        <f>'7.สุขาภิบาล'!N5</f>
        <v>153207</v>
      </c>
      <c r="I11" s="18">
        <f>'7.สุขาภิบาล'!O7</f>
        <v>1</v>
      </c>
      <c r="J11" s="13">
        <f>'7.สุขาภิบาล'!N7</f>
        <v>217800</v>
      </c>
      <c r="K11" s="61">
        <v>0</v>
      </c>
      <c r="L11" s="62">
        <v>0</v>
      </c>
      <c r="M11" s="4">
        <f>'7.สุขาภิบาล'!O8</f>
        <v>2</v>
      </c>
      <c r="N11" s="6">
        <f>'7.สุขาภิบาล'!N8</f>
        <v>53500</v>
      </c>
      <c r="O11" s="4">
        <f>'7.สุขาภิบาล'!O10</f>
        <v>1</v>
      </c>
      <c r="P11" s="6">
        <f>'7.สุขาภิบาล'!N10</f>
        <v>237670</v>
      </c>
      <c r="Q11" s="4">
        <f>'7.สุขาภิบาล'!O12</f>
        <v>1</v>
      </c>
      <c r="R11" s="6">
        <f>'7.สุขาภิบาล'!N12</f>
        <v>7200</v>
      </c>
      <c r="S11" s="4">
        <f>'7.สุขาภิบาล'!O13</f>
        <v>2</v>
      </c>
      <c r="T11" s="6">
        <f>'7.สุขาภิบาล'!N13</f>
        <v>10000</v>
      </c>
      <c r="U11" s="5">
        <f>'7.สุขาภิบาล'!O15</f>
        <v>1</v>
      </c>
      <c r="V11" s="6">
        <f>'7.สุขาภิบาล'!N15</f>
        <v>25233</v>
      </c>
      <c r="W11" s="5">
        <f>'7.สุขาภิบาล'!O16</f>
        <v>1</v>
      </c>
      <c r="X11" s="6">
        <f>'7.สุขาภิบาล'!N16</f>
        <v>20200</v>
      </c>
      <c r="Y11" s="4">
        <f>'7.สุขาภิบาล'!O17</f>
        <v>4</v>
      </c>
      <c r="Z11" s="6">
        <f>'7.สุขาภิบาล'!N17</f>
        <v>127485</v>
      </c>
      <c r="AA11" s="4">
        <f>'7.สุขาภิบาล'!O21</f>
        <v>2</v>
      </c>
      <c r="AB11" s="6">
        <f>'7.สุขาภิบาล'!N21</f>
        <v>23240</v>
      </c>
      <c r="AC11" s="4">
        <f>'7.สุขาภิบาล'!O23</f>
        <v>2</v>
      </c>
      <c r="AD11" s="6">
        <f>'7.สุขาภิบาล'!N23</f>
        <v>17968</v>
      </c>
      <c r="AE11" s="4">
        <f>'7.สุขาภิบาล'!O25</f>
        <v>2</v>
      </c>
      <c r="AF11" s="6">
        <f>'7.สุขาภิบาล'!N25</f>
        <v>29040</v>
      </c>
      <c r="AG11" s="4">
        <f>'7.สุขาภิบาล'!O27</f>
        <v>1</v>
      </c>
      <c r="AH11" s="6">
        <f>'7.สุขาภิบาล'!N27</f>
        <v>48700</v>
      </c>
    </row>
    <row r="12" spans="1:34" x14ac:dyDescent="0.35">
      <c r="A12" s="14">
        <v>8</v>
      </c>
      <c r="B12" s="5" t="s">
        <v>33</v>
      </c>
      <c r="C12" s="66">
        <f t="shared" si="0"/>
        <v>5</v>
      </c>
      <c r="D12" s="13">
        <f t="shared" si="1"/>
        <v>77156</v>
      </c>
      <c r="E12" s="4">
        <v>1</v>
      </c>
      <c r="F12" s="13">
        <f>'8.คุ้มครองผู้บริโภค'!N5</f>
        <v>25800</v>
      </c>
      <c r="G12" s="61">
        <v>0</v>
      </c>
      <c r="H12" s="62">
        <v>0</v>
      </c>
      <c r="I12" s="18">
        <f>'8.คุ้มครองผู้บริโภค'!O9</f>
        <v>2</v>
      </c>
      <c r="J12" s="64">
        <f>'8.คุ้มครองผู้บริโภค'!N9</f>
        <v>0</v>
      </c>
      <c r="K12" s="61">
        <v>0</v>
      </c>
      <c r="L12" s="62">
        <v>0</v>
      </c>
      <c r="M12" s="4">
        <f>'8.คุ้มครองผู้บริโภค'!O11</f>
        <v>1</v>
      </c>
      <c r="N12" s="6">
        <f>'8.คุ้มครองผู้บริโภค'!N11</f>
        <v>14400</v>
      </c>
      <c r="O12" s="61">
        <v>0</v>
      </c>
      <c r="P12" s="65">
        <v>0</v>
      </c>
      <c r="Q12" s="61">
        <v>0</v>
      </c>
      <c r="R12" s="65">
        <v>0</v>
      </c>
      <c r="S12" s="61">
        <v>0</v>
      </c>
      <c r="T12" s="65">
        <v>0</v>
      </c>
      <c r="U12" s="62">
        <v>0</v>
      </c>
      <c r="V12" s="65">
        <v>0</v>
      </c>
      <c r="W12" s="5">
        <f>'8.คุ้มครองผู้บริโภค'!O12</f>
        <v>1</v>
      </c>
      <c r="X12" s="6">
        <f>'8.คุ้มครองผู้บริโภค'!N12</f>
        <v>25436</v>
      </c>
      <c r="Y12" s="61">
        <v>0</v>
      </c>
      <c r="Z12" s="65">
        <v>0</v>
      </c>
      <c r="AA12" s="4">
        <f>'8.คุ้มครองผู้บริโภค'!O14</f>
        <v>1</v>
      </c>
      <c r="AB12" s="6">
        <f>'8.คุ้มครองผู้บริโภค'!N14</f>
        <v>11520</v>
      </c>
      <c r="AC12" s="61">
        <v>0</v>
      </c>
      <c r="AD12" s="65">
        <v>0</v>
      </c>
      <c r="AE12" s="61">
        <v>0</v>
      </c>
      <c r="AF12" s="65">
        <v>0</v>
      </c>
      <c r="AG12" s="61">
        <v>0</v>
      </c>
      <c r="AH12" s="65">
        <v>0</v>
      </c>
    </row>
    <row r="13" spans="1:34" x14ac:dyDescent="0.35">
      <c r="A13" s="14">
        <v>9</v>
      </c>
      <c r="B13" s="5" t="s">
        <v>34</v>
      </c>
      <c r="C13" s="66">
        <f t="shared" si="0"/>
        <v>9</v>
      </c>
      <c r="D13" s="13">
        <f t="shared" si="1"/>
        <v>191794</v>
      </c>
      <c r="E13" s="4">
        <v>1</v>
      </c>
      <c r="F13" s="13">
        <f>'9.น่านเมืองสมุนไพร'!N5</f>
        <v>0</v>
      </c>
      <c r="G13" s="61">
        <v>0</v>
      </c>
      <c r="H13" s="62">
        <v>0</v>
      </c>
      <c r="I13" s="18">
        <v>1</v>
      </c>
      <c r="J13" s="6">
        <v>95214</v>
      </c>
      <c r="K13" s="4">
        <v>1</v>
      </c>
      <c r="L13" s="5">
        <v>0</v>
      </c>
      <c r="M13" s="4">
        <v>1</v>
      </c>
      <c r="N13" s="5">
        <v>0</v>
      </c>
      <c r="O13" s="61">
        <v>0</v>
      </c>
      <c r="P13" s="65">
        <v>0</v>
      </c>
      <c r="Q13" s="4">
        <f>'9.น่านเมืองสมุนไพร'!O9</f>
        <v>1</v>
      </c>
      <c r="R13" s="6">
        <f>'9.น่านเมืองสมุนไพร'!N9</f>
        <v>10800</v>
      </c>
      <c r="S13" s="61">
        <v>0</v>
      </c>
      <c r="T13" s="65">
        <v>0</v>
      </c>
      <c r="U13" s="62">
        <v>0</v>
      </c>
      <c r="V13" s="65">
        <v>0</v>
      </c>
      <c r="W13" s="5">
        <f>'9.น่านเมืองสมุนไพร'!O10</f>
        <v>1</v>
      </c>
      <c r="X13" s="6">
        <f>'9.น่านเมืองสมุนไพร'!N10</f>
        <v>5400</v>
      </c>
      <c r="Y13" s="61">
        <v>0</v>
      </c>
      <c r="Z13" s="65">
        <v>0</v>
      </c>
      <c r="AA13" s="4">
        <f>'9.น่านเมืองสมุนไพร'!O11</f>
        <v>2</v>
      </c>
      <c r="AB13" s="6">
        <f>'9.น่านเมืองสมุนไพร'!N11</f>
        <v>39820</v>
      </c>
      <c r="AC13" s="4">
        <f>'9.น่านเมืองสมุนไพร'!O13</f>
        <v>1</v>
      </c>
      <c r="AD13" s="6">
        <f>'9.น่านเมืองสมุนไพร'!N13</f>
        <v>3600</v>
      </c>
      <c r="AE13" s="4">
        <f>'9.น่านเมืองสมุนไพร'!O14</f>
        <v>1</v>
      </c>
      <c r="AF13" s="6">
        <f>'9.น่านเมืองสมุนไพร'!N14</f>
        <v>36960</v>
      </c>
      <c r="AG13" s="61">
        <v>0</v>
      </c>
      <c r="AH13" s="65">
        <v>0</v>
      </c>
    </row>
    <row r="14" spans="1:34" x14ac:dyDescent="0.35">
      <c r="A14" s="14">
        <v>10</v>
      </c>
      <c r="B14" s="5" t="s">
        <v>35</v>
      </c>
      <c r="C14" s="66">
        <f t="shared" si="0"/>
        <v>27</v>
      </c>
      <c r="D14" s="13">
        <f t="shared" si="1"/>
        <v>514734.6</v>
      </c>
      <c r="E14" s="4">
        <v>3</v>
      </c>
      <c r="F14" s="13">
        <f>'10.ควบคุมและป้องกัน'!N5</f>
        <v>4400</v>
      </c>
      <c r="G14" s="4">
        <f>'10.ควบคุมและป้องกัน'!O10</f>
        <v>2</v>
      </c>
      <c r="H14" s="13">
        <f>'10.ควบคุมและป้องกัน'!N10</f>
        <v>34854.6</v>
      </c>
      <c r="I14" s="18">
        <f>'10.ควบคุมและป้องกัน'!O12</f>
        <v>3</v>
      </c>
      <c r="J14" s="13">
        <f>'10.ควบคุมและป้องกัน'!N12</f>
        <v>39110</v>
      </c>
      <c r="K14" s="4">
        <f>'10.ควบคุมและป้องกัน'!O18</f>
        <v>3</v>
      </c>
      <c r="L14" s="13">
        <f>'10.ควบคุมและป้องกัน'!N18</f>
        <v>103360</v>
      </c>
      <c r="M14" s="4">
        <f>'10.ควบคุมและป้องกัน'!O23</f>
        <v>3</v>
      </c>
      <c r="N14" s="13">
        <f>'10.ควบคุมและป้องกัน'!N23</f>
        <v>140600</v>
      </c>
      <c r="O14" s="4">
        <f>'10.ควบคุมและป้องกัน'!O26</f>
        <v>1</v>
      </c>
      <c r="P14" s="6">
        <f>'10.ควบคุมและป้องกัน'!N26</f>
        <v>15250</v>
      </c>
      <c r="Q14" s="4">
        <f>'10.ควบคุมและป้องกัน'!O27</f>
        <v>1</v>
      </c>
      <c r="R14" s="6">
        <f>'10.ควบคุมและป้องกัน'!N27</f>
        <v>6000</v>
      </c>
      <c r="S14" s="4">
        <f>'10.ควบคุมและป้องกัน'!O28</f>
        <v>1</v>
      </c>
      <c r="T14" s="6">
        <f>'10.ควบคุมและป้องกัน'!N28</f>
        <v>0</v>
      </c>
      <c r="U14" s="62">
        <v>0</v>
      </c>
      <c r="V14" s="65">
        <v>0</v>
      </c>
      <c r="W14" s="5">
        <f>'10.ควบคุมและป้องกัน'!O29</f>
        <v>3</v>
      </c>
      <c r="X14" s="6">
        <f>'10.ควบคุมและป้องกัน'!N29</f>
        <v>21360</v>
      </c>
      <c r="Y14" s="4">
        <f>'10.ควบคุมและป้องกัน'!O32</f>
        <v>3</v>
      </c>
      <c r="Z14" s="6">
        <f>'10.ควบคุมและป้องกัน'!N32</f>
        <v>41200</v>
      </c>
      <c r="AA14" s="4">
        <f>'10.ควบคุมและป้องกัน'!O35</f>
        <v>1</v>
      </c>
      <c r="AB14" s="6">
        <f>'10.ควบคุมและป้องกัน'!N35</f>
        <v>16000</v>
      </c>
      <c r="AC14" s="4">
        <f>'10.ควบคุมและป้องกัน'!O36</f>
        <v>3</v>
      </c>
      <c r="AD14" s="6">
        <f>'10.ควบคุมและป้องกัน'!N36</f>
        <v>52760</v>
      </c>
      <c r="AE14" s="4">
        <f>'10.ควบคุมและป้องกัน'!O40</f>
        <v>3</v>
      </c>
      <c r="AF14" s="6">
        <f>'10.ควบคุมและป้องกัน'!N40</f>
        <v>39840</v>
      </c>
      <c r="AG14" s="61">
        <v>0</v>
      </c>
      <c r="AH14" s="65">
        <v>0</v>
      </c>
    </row>
    <row r="15" spans="1:34" x14ac:dyDescent="0.35">
      <c r="A15" s="43"/>
      <c r="B15" s="43" t="s">
        <v>51</v>
      </c>
      <c r="C15" s="67">
        <f t="shared" si="0"/>
        <v>201</v>
      </c>
      <c r="D15" s="68">
        <f t="shared" si="1"/>
        <v>5801178.8499999996</v>
      </c>
      <c r="E15" s="43">
        <f>SUM(E5:E14)</f>
        <v>11</v>
      </c>
      <c r="F15" s="44">
        <f>SUM(F5:F14)</f>
        <v>61650</v>
      </c>
      <c r="G15" s="43">
        <f t="shared" ref="G15:AH15" si="2">SUM(G5:G14)</f>
        <v>14</v>
      </c>
      <c r="H15" s="44">
        <f t="shared" si="2"/>
        <v>408953.59999999998</v>
      </c>
      <c r="I15" s="42">
        <f t="shared" si="2"/>
        <v>21</v>
      </c>
      <c r="J15" s="44">
        <f t="shared" si="2"/>
        <v>713493.5</v>
      </c>
      <c r="K15" s="43">
        <f t="shared" si="2"/>
        <v>18</v>
      </c>
      <c r="L15" s="44">
        <f t="shared" si="2"/>
        <v>677500</v>
      </c>
      <c r="M15" s="43">
        <f t="shared" si="2"/>
        <v>18</v>
      </c>
      <c r="N15" s="44">
        <f t="shared" si="2"/>
        <v>730665</v>
      </c>
      <c r="O15" s="43">
        <f t="shared" si="2"/>
        <v>7</v>
      </c>
      <c r="P15" s="45">
        <f t="shared" si="2"/>
        <v>457300</v>
      </c>
      <c r="Q15" s="43">
        <f t="shared" si="2"/>
        <v>14</v>
      </c>
      <c r="R15" s="44">
        <f t="shared" si="2"/>
        <v>391680</v>
      </c>
      <c r="S15" s="43">
        <f t="shared" si="2"/>
        <v>18</v>
      </c>
      <c r="T15" s="44">
        <f t="shared" si="2"/>
        <v>226100</v>
      </c>
      <c r="U15" s="46">
        <f t="shared" si="2"/>
        <v>12</v>
      </c>
      <c r="V15" s="44">
        <f t="shared" si="2"/>
        <v>236163</v>
      </c>
      <c r="W15" s="46">
        <f t="shared" si="2"/>
        <v>14</v>
      </c>
      <c r="X15" s="44">
        <f t="shared" si="2"/>
        <v>276769</v>
      </c>
      <c r="Y15" s="43">
        <f t="shared" si="2"/>
        <v>20</v>
      </c>
      <c r="Z15" s="44">
        <f t="shared" si="2"/>
        <v>568590.75</v>
      </c>
      <c r="AA15" s="43">
        <f t="shared" si="2"/>
        <v>13</v>
      </c>
      <c r="AB15" s="44">
        <f t="shared" si="2"/>
        <v>258015</v>
      </c>
      <c r="AC15" s="43">
        <f t="shared" si="2"/>
        <v>16</v>
      </c>
      <c r="AD15" s="44">
        <f t="shared" si="2"/>
        <v>333078</v>
      </c>
      <c r="AE15" s="43">
        <f t="shared" si="2"/>
        <v>14</v>
      </c>
      <c r="AF15" s="44">
        <f t="shared" si="2"/>
        <v>214070</v>
      </c>
      <c r="AG15" s="43">
        <f t="shared" si="2"/>
        <v>5</v>
      </c>
      <c r="AH15" s="44">
        <f t="shared" si="2"/>
        <v>247151</v>
      </c>
    </row>
    <row r="18" spans="4:4" x14ac:dyDescent="0.35">
      <c r="D18" s="39"/>
    </row>
  </sheetData>
  <mergeCells count="19">
    <mergeCell ref="AG3:AH3"/>
    <mergeCell ref="U3:V3"/>
    <mergeCell ref="W3:X3"/>
    <mergeCell ref="Y3:Z3"/>
    <mergeCell ref="AA3:AB3"/>
    <mergeCell ref="AC3:AD3"/>
    <mergeCell ref="AE3:AF3"/>
    <mergeCell ref="S3:T3"/>
    <mergeCell ref="D3:D4"/>
    <mergeCell ref="C3:C4"/>
    <mergeCell ref="B3:B4"/>
    <mergeCell ref="A3:A4"/>
    <mergeCell ref="E3:F3"/>
    <mergeCell ref="G3:H3"/>
    <mergeCell ref="K3:L3"/>
    <mergeCell ref="I3:J3"/>
    <mergeCell ref="M3:N3"/>
    <mergeCell ref="O3:P3"/>
    <mergeCell ref="Q3:R3"/>
  </mergeCells>
  <hyperlinks>
    <hyperlink ref="A5" location="'1. MCH'!A1" display="'1. MCH'!A1" xr:uid="{00000000-0004-0000-0000-000000000000}"/>
    <hyperlink ref="A11" location="'7.สุขาภิบาล'!A1" display="'7.สุขาภิบาล'!A1" xr:uid="{00000000-0004-0000-0000-000001000000}"/>
    <hyperlink ref="A6" location="'2.โภชนาการ'!A1" display="'2.โภชนาการ'!A1" xr:uid="{00000000-0004-0000-0000-000002000000}"/>
    <hyperlink ref="A7" location="'3.ลดอุบัติเหตุ'!A1" display="'3.ลดอุบัติเหตุ'!A1" xr:uid="{00000000-0004-0000-0000-000003000000}"/>
    <hyperlink ref="A8" location="'4.สุขภาพจิต'!A1" display="'4.สุขภาพจิต'!A1" xr:uid="{00000000-0004-0000-0000-000004000000}"/>
    <hyperlink ref="A9" location="'5.ลดป่วย '!A1" display="'5.ลดป่วย '!A1" xr:uid="{00000000-0004-0000-0000-000005000000}"/>
    <hyperlink ref="A10" location="'6.พัฒนาคุณภาพชีวิตผู้สูงอายุ'!A1" display="'6.พัฒนาคุณภาพชีวิตผู้สูงอายุ'!A1" xr:uid="{00000000-0004-0000-0000-000006000000}"/>
    <hyperlink ref="A12" location="'8.คุ้มครองผู้บริโภค'!A1" display="'8.คุ้มครองผู้บริโภค'!A1" xr:uid="{00000000-0004-0000-0000-000007000000}"/>
    <hyperlink ref="A13" location="'9.น่านเมืองสมุนไพร'!A1" display="'9.น่านเมืองสมุนไพร'!A1" xr:uid="{00000000-0004-0000-0000-000008000000}"/>
    <hyperlink ref="A14" location="'10.ควบคุมและป้องกัน'!A1" display="'10.ควบคุมและป้องกัน'!A1" xr:uid="{00000000-0004-0000-0000-000009000000}"/>
  </hyperlinks>
  <pageMargins left="0.7" right="0.7" top="0.75" bottom="0.75" header="0.3" footer="0.3"/>
  <pageSetup paperSize="9" orientation="portrait" horizontalDpi="0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7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J14" sqref="J14"/>
    </sheetView>
  </sheetViews>
  <sheetFormatPr defaultRowHeight="21" x14ac:dyDescent="0.35"/>
  <cols>
    <col min="1" max="1" width="6.25" style="1" customWidth="1"/>
    <col min="2" max="2" width="42.625" style="1" customWidth="1"/>
    <col min="3" max="3" width="13" style="1" customWidth="1"/>
    <col min="4" max="4" width="12.25" style="1" customWidth="1"/>
    <col min="5" max="5" width="10.875" style="1" bestFit="1" customWidth="1"/>
    <col min="6" max="9" width="9" style="1" customWidth="1"/>
    <col min="10" max="10" width="9.625" style="1" customWidth="1"/>
    <col min="11" max="11" width="9.625" style="1" hidden="1" customWidth="1"/>
    <col min="12" max="12" width="10.375" style="1" hidden="1" customWidth="1"/>
    <col min="13" max="13" width="9.5" style="1" hidden="1" customWidth="1"/>
    <col min="14" max="14" width="10.375" style="1" hidden="1" customWidth="1"/>
    <col min="15" max="15" width="0" style="1" hidden="1" customWidth="1"/>
    <col min="16" max="16384" width="9" style="1"/>
  </cols>
  <sheetData>
    <row r="1" spans="1:15" x14ac:dyDescent="0.35">
      <c r="A1" s="3" t="s">
        <v>60</v>
      </c>
    </row>
    <row r="2" spans="1:15" ht="12.75" customHeight="1" x14ac:dyDescent="0.35"/>
    <row r="3" spans="1:15" ht="21" customHeight="1" x14ac:dyDescent="0.35">
      <c r="A3" s="48" t="s">
        <v>4</v>
      </c>
      <c r="B3" s="48" t="s">
        <v>5</v>
      </c>
      <c r="C3" s="53" t="s">
        <v>104</v>
      </c>
      <c r="D3" s="53" t="s">
        <v>19</v>
      </c>
      <c r="E3" s="48" t="s">
        <v>7</v>
      </c>
      <c r="F3" s="47" t="s">
        <v>12</v>
      </c>
      <c r="G3" s="47"/>
      <c r="H3" s="47"/>
      <c r="I3" s="47"/>
      <c r="J3" s="48" t="s">
        <v>13</v>
      </c>
      <c r="K3" s="55" t="s">
        <v>14</v>
      </c>
      <c r="L3" s="56"/>
      <c r="M3" s="57"/>
      <c r="N3" s="58" t="s">
        <v>83</v>
      </c>
      <c r="O3" s="51" t="s">
        <v>173</v>
      </c>
    </row>
    <row r="4" spans="1:15" x14ac:dyDescent="0.35">
      <c r="A4" s="48"/>
      <c r="B4" s="48"/>
      <c r="C4" s="54"/>
      <c r="D4" s="54"/>
      <c r="E4" s="48"/>
      <c r="F4" s="43" t="s">
        <v>8</v>
      </c>
      <c r="G4" s="43" t="s">
        <v>9</v>
      </c>
      <c r="H4" s="43" t="s">
        <v>10</v>
      </c>
      <c r="I4" s="43" t="s">
        <v>11</v>
      </c>
      <c r="J4" s="48"/>
      <c r="K4" s="8" t="s">
        <v>87</v>
      </c>
      <c r="L4" s="8" t="s">
        <v>88</v>
      </c>
      <c r="M4" s="12" t="s">
        <v>89</v>
      </c>
      <c r="N4" s="58"/>
      <c r="O4" s="51"/>
    </row>
    <row r="5" spans="1:15" x14ac:dyDescent="0.35">
      <c r="A5" s="4">
        <v>1</v>
      </c>
      <c r="B5" s="5" t="s">
        <v>85</v>
      </c>
      <c r="C5" s="5" t="s">
        <v>24</v>
      </c>
      <c r="D5" s="5" t="s">
        <v>86</v>
      </c>
      <c r="E5" s="6">
        <v>0</v>
      </c>
      <c r="F5" s="5"/>
      <c r="G5" s="5"/>
      <c r="H5" s="5"/>
      <c r="I5" s="5"/>
      <c r="J5" s="5">
        <f>SUM(F5:I5)</f>
        <v>0</v>
      </c>
      <c r="K5" s="5"/>
      <c r="L5" s="5"/>
      <c r="M5" s="5"/>
      <c r="N5" s="16">
        <f t="shared" ref="N5:N10" si="0">SUM(E5)</f>
        <v>0</v>
      </c>
      <c r="O5" s="1">
        <v>1</v>
      </c>
    </row>
    <row r="6" spans="1:15" ht="42" x14ac:dyDescent="0.35">
      <c r="A6" s="11">
        <v>2</v>
      </c>
      <c r="B6" s="7" t="s">
        <v>109</v>
      </c>
      <c r="C6" s="7" t="s">
        <v>93</v>
      </c>
      <c r="D6" s="7" t="s">
        <v>91</v>
      </c>
      <c r="E6" s="6">
        <v>95214</v>
      </c>
      <c r="F6" s="6"/>
      <c r="G6" s="6"/>
      <c r="H6" s="6"/>
      <c r="I6" s="6"/>
      <c r="J6" s="6"/>
      <c r="K6" s="6"/>
      <c r="L6" s="6"/>
      <c r="M6" s="5"/>
      <c r="N6" s="23">
        <f t="shared" si="0"/>
        <v>95214</v>
      </c>
      <c r="O6" s="1">
        <v>1</v>
      </c>
    </row>
    <row r="7" spans="1:15" ht="42" x14ac:dyDescent="0.35">
      <c r="A7" s="18">
        <v>3</v>
      </c>
      <c r="B7" s="7" t="s">
        <v>144</v>
      </c>
      <c r="C7" s="7" t="s">
        <v>129</v>
      </c>
      <c r="D7" s="7" t="s">
        <v>86</v>
      </c>
      <c r="E7" s="6">
        <v>0</v>
      </c>
      <c r="F7" s="6"/>
      <c r="G7" s="6"/>
      <c r="H7" s="6"/>
      <c r="I7" s="6"/>
      <c r="J7" s="6"/>
      <c r="K7" s="6"/>
      <c r="L7" s="6"/>
      <c r="M7" s="5"/>
      <c r="N7" s="23">
        <f t="shared" si="0"/>
        <v>0</v>
      </c>
      <c r="O7" s="1">
        <v>1</v>
      </c>
    </row>
    <row r="8" spans="1:15" ht="42" x14ac:dyDescent="0.35">
      <c r="A8" s="18">
        <v>4</v>
      </c>
      <c r="B8" s="7" t="s">
        <v>168</v>
      </c>
      <c r="C8" s="7" t="s">
        <v>154</v>
      </c>
      <c r="D8" s="7" t="s">
        <v>86</v>
      </c>
      <c r="E8" s="6">
        <v>0</v>
      </c>
      <c r="F8" s="6"/>
      <c r="G8" s="6"/>
      <c r="H8" s="6"/>
      <c r="I8" s="6"/>
      <c r="J8" s="6"/>
      <c r="K8" s="6"/>
      <c r="L8" s="6"/>
      <c r="M8" s="5"/>
      <c r="N8" s="6">
        <f t="shared" si="0"/>
        <v>0</v>
      </c>
      <c r="O8" s="1">
        <v>1</v>
      </c>
    </row>
    <row r="9" spans="1:15" ht="50.25" customHeight="1" x14ac:dyDescent="0.35">
      <c r="A9" s="11">
        <v>5</v>
      </c>
      <c r="B9" s="7" t="s">
        <v>218</v>
      </c>
      <c r="C9" s="7" t="s">
        <v>209</v>
      </c>
      <c r="D9" s="9" t="s">
        <v>108</v>
      </c>
      <c r="E9" s="10">
        <v>10800</v>
      </c>
      <c r="F9" s="6"/>
      <c r="G9" s="6"/>
      <c r="H9" s="6"/>
      <c r="I9" s="6"/>
      <c r="J9" s="6"/>
      <c r="K9" s="6"/>
      <c r="L9" s="6"/>
      <c r="M9" s="5">
        <v>0</v>
      </c>
      <c r="N9" s="23">
        <f t="shared" si="0"/>
        <v>10800</v>
      </c>
      <c r="O9" s="1">
        <v>1</v>
      </c>
    </row>
    <row r="10" spans="1:15" ht="42" x14ac:dyDescent="0.35">
      <c r="A10" s="4">
        <v>6</v>
      </c>
      <c r="B10" s="7" t="s">
        <v>274</v>
      </c>
      <c r="C10" s="7" t="s">
        <v>261</v>
      </c>
      <c r="D10" s="5" t="s">
        <v>91</v>
      </c>
      <c r="E10" s="6">
        <v>5400</v>
      </c>
      <c r="F10" s="6"/>
      <c r="G10" s="6"/>
      <c r="H10" s="6"/>
      <c r="I10" s="6"/>
      <c r="J10" s="6"/>
      <c r="K10" s="6"/>
      <c r="L10" s="6"/>
      <c r="M10" s="5"/>
      <c r="N10" s="21">
        <f t="shared" si="0"/>
        <v>5400</v>
      </c>
      <c r="O10" s="1">
        <v>1</v>
      </c>
    </row>
    <row r="11" spans="1:15" x14ac:dyDescent="0.35">
      <c r="A11" s="4">
        <v>7</v>
      </c>
      <c r="B11" s="7" t="s">
        <v>308</v>
      </c>
      <c r="C11" s="7" t="s">
        <v>301</v>
      </c>
      <c r="D11" s="5" t="s">
        <v>133</v>
      </c>
      <c r="E11" s="6"/>
      <c r="F11" s="6"/>
      <c r="G11" s="6"/>
      <c r="H11" s="6"/>
      <c r="I11" s="6"/>
      <c r="J11" s="6"/>
      <c r="K11" s="6"/>
      <c r="L11" s="6"/>
      <c r="M11" s="5"/>
      <c r="N11" s="16">
        <f>SUM(E11:E12)</f>
        <v>39820</v>
      </c>
      <c r="O11" s="1">
        <v>2</v>
      </c>
    </row>
    <row r="12" spans="1:15" x14ac:dyDescent="0.35">
      <c r="A12" s="4">
        <v>8</v>
      </c>
      <c r="B12" s="7" t="s">
        <v>309</v>
      </c>
      <c r="C12" s="7" t="s">
        <v>301</v>
      </c>
      <c r="D12" s="5" t="s">
        <v>108</v>
      </c>
      <c r="E12" s="6">
        <v>39820</v>
      </c>
      <c r="F12" s="6"/>
      <c r="G12" s="6"/>
      <c r="H12" s="6"/>
      <c r="I12" s="6"/>
      <c r="J12" s="6"/>
      <c r="K12" s="6"/>
      <c r="L12" s="6"/>
      <c r="M12" s="5"/>
      <c r="N12" s="5"/>
    </row>
    <row r="13" spans="1:15" x14ac:dyDescent="0.35">
      <c r="A13" s="4">
        <v>9</v>
      </c>
      <c r="B13" s="5" t="s">
        <v>328</v>
      </c>
      <c r="C13" s="5" t="s">
        <v>318</v>
      </c>
      <c r="D13" s="5" t="s">
        <v>201</v>
      </c>
      <c r="E13" s="34">
        <v>3600</v>
      </c>
      <c r="F13" s="34"/>
      <c r="G13" s="34"/>
      <c r="H13" s="34"/>
      <c r="I13" s="34"/>
      <c r="J13" s="34"/>
      <c r="K13" s="34"/>
      <c r="L13" s="34"/>
      <c r="M13" s="5"/>
      <c r="N13" s="13">
        <f>SUM(E13)</f>
        <v>3600</v>
      </c>
      <c r="O13" s="1">
        <v>1</v>
      </c>
    </row>
    <row r="14" spans="1:15" x14ac:dyDescent="0.35">
      <c r="A14" s="4">
        <v>10</v>
      </c>
      <c r="B14" s="5" t="s">
        <v>351</v>
      </c>
      <c r="C14" s="5" t="s">
        <v>335</v>
      </c>
      <c r="D14" s="5" t="s">
        <v>108</v>
      </c>
      <c r="E14" s="34">
        <v>36960</v>
      </c>
      <c r="F14" s="34"/>
      <c r="G14" s="34"/>
      <c r="H14" s="34"/>
      <c r="I14" s="34"/>
      <c r="J14" s="34"/>
      <c r="K14" s="34"/>
      <c r="L14" s="34"/>
      <c r="M14" s="5"/>
      <c r="N14" s="13">
        <f>SUM(E14)</f>
        <v>36960</v>
      </c>
      <c r="O14" s="1">
        <v>1</v>
      </c>
    </row>
    <row r="15" spans="1:15" x14ac:dyDescent="0.35">
      <c r="A15" s="4"/>
      <c r="B15" s="5"/>
      <c r="C15" s="5"/>
      <c r="D15" s="5"/>
      <c r="E15" s="34"/>
      <c r="F15" s="34"/>
      <c r="G15" s="34"/>
      <c r="H15" s="34"/>
      <c r="I15" s="34"/>
      <c r="J15" s="34"/>
      <c r="K15" s="34"/>
      <c r="L15" s="34"/>
      <c r="M15" s="5"/>
      <c r="N15" s="13"/>
    </row>
    <row r="16" spans="1:15" x14ac:dyDescent="0.35">
      <c r="A16" s="4"/>
      <c r="B16" s="5"/>
      <c r="C16" s="5"/>
      <c r="D16" s="5"/>
      <c r="E16" s="34"/>
      <c r="F16" s="5"/>
      <c r="G16" s="5"/>
      <c r="H16" s="5"/>
      <c r="I16" s="5"/>
      <c r="J16" s="5"/>
      <c r="K16" s="5"/>
      <c r="L16" s="5"/>
      <c r="M16" s="5"/>
      <c r="N16" s="5"/>
    </row>
    <row r="17" spans="1:14" x14ac:dyDescent="0.35">
      <c r="A17" s="4"/>
      <c r="B17" s="5"/>
      <c r="C17" s="5"/>
      <c r="D17" s="5"/>
      <c r="E17" s="34">
        <f>SUM(E5:E16)</f>
        <v>191794</v>
      </c>
      <c r="F17" s="5"/>
      <c r="G17" s="5"/>
      <c r="H17" s="5"/>
      <c r="I17" s="5"/>
      <c r="J17" s="5"/>
      <c r="K17" s="5"/>
      <c r="L17" s="5"/>
      <c r="M17" s="5"/>
      <c r="N17" s="5"/>
    </row>
  </sheetData>
  <mergeCells count="10">
    <mergeCell ref="O3:O4"/>
    <mergeCell ref="N3:N4"/>
    <mergeCell ref="A3:A4"/>
    <mergeCell ref="B3:B4"/>
    <mergeCell ref="D3:D4"/>
    <mergeCell ref="E3:E4"/>
    <mergeCell ref="F3:I3"/>
    <mergeCell ref="J3:J4"/>
    <mergeCell ref="K3:M3"/>
    <mergeCell ref="C3:C4"/>
  </mergeCells>
  <pageMargins left="0.51181102362204722" right="0.31496062992125984" top="0.74803149606299213" bottom="0.74803149606299213" header="0.31496062992125984" footer="0.11811023622047245"/>
  <pageSetup paperSize="9" scale="90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45"/>
  <sheetViews>
    <sheetView workbookViewId="0">
      <pane xSplit="3" ySplit="4" topLeftCell="D29" activePane="bottomRight" state="frozen"/>
      <selection pane="topRight" activeCell="D1" sqref="D1"/>
      <selection pane="bottomLeft" activeCell="A5" sqref="A5"/>
      <selection pane="bottomRight" activeCell="D38" sqref="D38"/>
    </sheetView>
  </sheetViews>
  <sheetFormatPr defaultRowHeight="21" x14ac:dyDescent="0.35"/>
  <cols>
    <col min="1" max="1" width="6.25" style="1" customWidth="1"/>
    <col min="2" max="2" width="49.25" style="1" customWidth="1"/>
    <col min="3" max="3" width="12.875" style="1" customWidth="1"/>
    <col min="4" max="4" width="12.25" style="1" customWidth="1"/>
    <col min="5" max="5" width="10.875" style="1" bestFit="1" customWidth="1"/>
    <col min="6" max="6" width="9" style="1" customWidth="1"/>
    <col min="7" max="8" width="9.875" style="1" customWidth="1"/>
    <col min="9" max="9" width="9" style="1" customWidth="1"/>
    <col min="10" max="10" width="9.625" style="1" customWidth="1"/>
    <col min="11" max="12" width="9.625" style="1" hidden="1" customWidth="1"/>
    <col min="13" max="13" width="12.125" style="1" hidden="1" customWidth="1"/>
    <col min="14" max="14" width="10.875" style="1" hidden="1" customWidth="1"/>
    <col min="15" max="15" width="0" style="1" hidden="1" customWidth="1"/>
    <col min="16" max="16384" width="9" style="1"/>
  </cols>
  <sheetData>
    <row r="1" spans="1:15" x14ac:dyDescent="0.35">
      <c r="A1" s="3" t="s">
        <v>61</v>
      </c>
    </row>
    <row r="2" spans="1:15" ht="11.25" customHeight="1" x14ac:dyDescent="0.35"/>
    <row r="3" spans="1:15" ht="21" customHeight="1" x14ac:dyDescent="0.35">
      <c r="A3" s="48" t="s">
        <v>4</v>
      </c>
      <c r="B3" s="48" t="s">
        <v>5</v>
      </c>
      <c r="C3" s="53" t="s">
        <v>104</v>
      </c>
      <c r="D3" s="53" t="s">
        <v>19</v>
      </c>
      <c r="E3" s="48" t="s">
        <v>7</v>
      </c>
      <c r="F3" s="47" t="s">
        <v>12</v>
      </c>
      <c r="G3" s="47"/>
      <c r="H3" s="47"/>
      <c r="I3" s="47"/>
      <c r="J3" s="48" t="s">
        <v>13</v>
      </c>
      <c r="K3" s="55" t="s">
        <v>14</v>
      </c>
      <c r="L3" s="56"/>
      <c r="M3" s="57"/>
      <c r="N3" s="58" t="s">
        <v>83</v>
      </c>
      <c r="O3" s="51" t="s">
        <v>173</v>
      </c>
    </row>
    <row r="4" spans="1:15" x14ac:dyDescent="0.35">
      <c r="A4" s="48"/>
      <c r="B4" s="48"/>
      <c r="C4" s="54"/>
      <c r="D4" s="54"/>
      <c r="E4" s="48"/>
      <c r="F4" s="43" t="s">
        <v>8</v>
      </c>
      <c r="G4" s="43" t="s">
        <v>9</v>
      </c>
      <c r="H4" s="43" t="s">
        <v>10</v>
      </c>
      <c r="I4" s="43" t="s">
        <v>11</v>
      </c>
      <c r="J4" s="48"/>
      <c r="K4" s="8" t="s">
        <v>87</v>
      </c>
      <c r="L4" s="8" t="s">
        <v>88</v>
      </c>
      <c r="M4" s="12" t="s">
        <v>89</v>
      </c>
      <c r="N4" s="58"/>
      <c r="O4" s="51"/>
    </row>
    <row r="5" spans="1:15" x14ac:dyDescent="0.35">
      <c r="A5" s="4">
        <v>1</v>
      </c>
      <c r="B5" s="5" t="s">
        <v>73</v>
      </c>
      <c r="C5" s="5" t="s">
        <v>24</v>
      </c>
      <c r="D5" s="5" t="s">
        <v>84</v>
      </c>
      <c r="E5" s="6">
        <v>4400</v>
      </c>
      <c r="F5" s="5"/>
      <c r="G5" s="5"/>
      <c r="H5" s="5"/>
      <c r="I5" s="5"/>
      <c r="J5" s="5"/>
      <c r="K5" s="5"/>
      <c r="L5" s="5"/>
      <c r="M5" s="5"/>
      <c r="N5" s="23">
        <f>SUM(E5:E9)</f>
        <v>4400</v>
      </c>
      <c r="O5" s="1">
        <v>3</v>
      </c>
    </row>
    <row r="6" spans="1:15" x14ac:dyDescent="0.35">
      <c r="A6" s="5"/>
      <c r="B6" s="7" t="s">
        <v>74</v>
      </c>
      <c r="C6" s="7"/>
      <c r="D6" s="7"/>
      <c r="E6" s="6"/>
      <c r="F6" s="6"/>
      <c r="G6" s="6">
        <v>1200</v>
      </c>
      <c r="H6" s="6"/>
      <c r="I6" s="6"/>
      <c r="J6" s="6">
        <f>SUM(F6:I6)</f>
        <v>1200</v>
      </c>
      <c r="K6" s="6"/>
      <c r="L6" s="6"/>
      <c r="M6" s="5"/>
      <c r="N6" s="6"/>
    </row>
    <row r="7" spans="1:15" x14ac:dyDescent="0.35">
      <c r="A7" s="5"/>
      <c r="B7" s="7" t="s">
        <v>75</v>
      </c>
      <c r="C7" s="7"/>
      <c r="D7" s="7"/>
      <c r="E7" s="6"/>
      <c r="F7" s="6"/>
      <c r="G7" s="6">
        <v>3200</v>
      </c>
      <c r="H7" s="6"/>
      <c r="I7" s="6"/>
      <c r="J7" s="6">
        <f t="shared" ref="J7:J29" si="0">SUM(F7:I7)</f>
        <v>3200</v>
      </c>
      <c r="K7" s="6"/>
      <c r="L7" s="6"/>
      <c r="M7" s="5"/>
      <c r="N7" s="6"/>
    </row>
    <row r="8" spans="1:15" ht="47.25" x14ac:dyDescent="0.35">
      <c r="A8" s="11">
        <v>2</v>
      </c>
      <c r="B8" s="7" t="s">
        <v>82</v>
      </c>
      <c r="C8" s="7" t="s">
        <v>24</v>
      </c>
      <c r="D8" s="15" t="s">
        <v>81</v>
      </c>
      <c r="E8" s="10"/>
      <c r="F8" s="10"/>
      <c r="G8" s="10"/>
      <c r="H8" s="10"/>
      <c r="I8" s="10"/>
      <c r="J8" s="10">
        <f t="shared" si="0"/>
        <v>0</v>
      </c>
      <c r="K8" s="10"/>
      <c r="L8" s="10"/>
      <c r="M8" s="9"/>
      <c r="N8" s="6"/>
    </row>
    <row r="9" spans="1:15" ht="50.25" customHeight="1" x14ac:dyDescent="0.35">
      <c r="A9" s="11">
        <v>3</v>
      </c>
      <c r="B9" s="7" t="s">
        <v>80</v>
      </c>
      <c r="C9" s="7" t="s">
        <v>24</v>
      </c>
      <c r="D9" s="15" t="s">
        <v>81</v>
      </c>
      <c r="E9" s="10"/>
      <c r="F9" s="6"/>
      <c r="G9" s="6"/>
      <c r="H9" s="6"/>
      <c r="I9" s="6"/>
      <c r="J9" s="6">
        <f t="shared" si="0"/>
        <v>0</v>
      </c>
      <c r="K9" s="6"/>
      <c r="L9" s="6"/>
      <c r="M9" s="5"/>
      <c r="N9" s="6"/>
    </row>
    <row r="10" spans="1:15" ht="45.75" customHeight="1" x14ac:dyDescent="0.35">
      <c r="A10" s="11">
        <v>4</v>
      </c>
      <c r="B10" s="7" t="s">
        <v>189</v>
      </c>
      <c r="C10" s="7" t="s">
        <v>175</v>
      </c>
      <c r="D10" s="29" t="s">
        <v>91</v>
      </c>
      <c r="E10" s="10">
        <v>28160</v>
      </c>
      <c r="F10" s="6"/>
      <c r="G10" s="6"/>
      <c r="H10" s="6"/>
      <c r="I10" s="6"/>
      <c r="J10" s="6"/>
      <c r="K10" s="6"/>
      <c r="L10" s="6"/>
      <c r="M10" s="5"/>
      <c r="N10" s="23">
        <f>SUM(E10:E11)</f>
        <v>34854.6</v>
      </c>
      <c r="O10" s="1">
        <v>2</v>
      </c>
    </row>
    <row r="11" spans="1:15" ht="34.5" customHeight="1" x14ac:dyDescent="0.35">
      <c r="A11" s="11">
        <v>5</v>
      </c>
      <c r="B11" s="7" t="s">
        <v>194</v>
      </c>
      <c r="C11" s="7" t="s">
        <v>175</v>
      </c>
      <c r="D11" s="29" t="s">
        <v>91</v>
      </c>
      <c r="E11" s="10">
        <v>6694.6</v>
      </c>
      <c r="F11" s="6"/>
      <c r="G11" s="6"/>
      <c r="H11" s="6"/>
      <c r="I11" s="6"/>
      <c r="J11" s="6"/>
      <c r="K11" s="6"/>
      <c r="L11" s="6"/>
      <c r="M11" s="5"/>
      <c r="N11" s="6"/>
    </row>
    <row r="12" spans="1:15" ht="50.25" customHeight="1" x14ac:dyDescent="0.35">
      <c r="A12" s="11">
        <v>6</v>
      </c>
      <c r="B12" s="7" t="s">
        <v>94</v>
      </c>
      <c r="C12" s="7" t="s">
        <v>93</v>
      </c>
      <c r="D12" s="29" t="s">
        <v>91</v>
      </c>
      <c r="E12" s="10">
        <v>25910</v>
      </c>
      <c r="F12" s="6"/>
      <c r="G12" s="6"/>
      <c r="H12" s="6"/>
      <c r="I12" s="6"/>
      <c r="J12" s="6"/>
      <c r="K12" s="6"/>
      <c r="L12" s="6"/>
      <c r="M12" s="5"/>
      <c r="N12" s="23">
        <f>SUM(E12:E17)</f>
        <v>39110</v>
      </c>
      <c r="O12" s="1">
        <v>3</v>
      </c>
    </row>
    <row r="13" spans="1:15" ht="50.25" customHeight="1" x14ac:dyDescent="0.35">
      <c r="A13" s="11">
        <v>7</v>
      </c>
      <c r="B13" s="7" t="s">
        <v>111</v>
      </c>
      <c r="C13" s="7" t="s">
        <v>93</v>
      </c>
      <c r="D13" s="15" t="s">
        <v>125</v>
      </c>
      <c r="E13" s="10">
        <v>5000</v>
      </c>
      <c r="F13" s="6"/>
      <c r="G13" s="6"/>
      <c r="H13" s="6"/>
      <c r="I13" s="6"/>
      <c r="J13" s="6"/>
      <c r="K13" s="6"/>
      <c r="L13" s="6"/>
      <c r="M13" s="5"/>
      <c r="N13" s="6"/>
    </row>
    <row r="14" spans="1:15" ht="29.25" customHeight="1" x14ac:dyDescent="0.35">
      <c r="A14" s="11"/>
      <c r="B14" s="7" t="s">
        <v>122</v>
      </c>
      <c r="C14" s="7"/>
      <c r="D14" s="15"/>
      <c r="E14" s="10"/>
      <c r="F14" s="6"/>
      <c r="G14" s="6">
        <v>3000</v>
      </c>
      <c r="H14" s="6"/>
      <c r="I14" s="6"/>
      <c r="J14" s="6"/>
      <c r="K14" s="6"/>
      <c r="L14" s="6"/>
      <c r="M14" s="5"/>
      <c r="N14" s="6"/>
    </row>
    <row r="15" spans="1:15" ht="26.25" customHeight="1" x14ac:dyDescent="0.35">
      <c r="A15" s="11"/>
      <c r="B15" s="7" t="s">
        <v>123</v>
      </c>
      <c r="C15" s="7"/>
      <c r="D15" s="15"/>
      <c r="E15" s="10"/>
      <c r="F15" s="6"/>
      <c r="G15" s="6">
        <v>1000</v>
      </c>
      <c r="H15" s="6"/>
      <c r="I15" s="6"/>
      <c r="J15" s="6"/>
      <c r="K15" s="6"/>
      <c r="L15" s="6"/>
      <c r="M15" s="5"/>
      <c r="N15" s="6"/>
    </row>
    <row r="16" spans="1:15" ht="26.25" customHeight="1" x14ac:dyDescent="0.35">
      <c r="A16" s="11"/>
      <c r="B16" s="7" t="s">
        <v>124</v>
      </c>
      <c r="C16" s="7"/>
      <c r="D16" s="15"/>
      <c r="E16" s="10"/>
      <c r="F16" s="6"/>
      <c r="G16" s="6"/>
      <c r="H16" s="6">
        <v>1000</v>
      </c>
      <c r="I16" s="6"/>
      <c r="J16" s="6"/>
      <c r="K16" s="6"/>
      <c r="L16" s="6"/>
      <c r="M16" s="5"/>
      <c r="N16" s="6"/>
    </row>
    <row r="17" spans="1:15" ht="50.25" customHeight="1" x14ac:dyDescent="0.35">
      <c r="A17" s="11">
        <v>8</v>
      </c>
      <c r="B17" s="7" t="s">
        <v>112</v>
      </c>
      <c r="C17" s="7" t="s">
        <v>93</v>
      </c>
      <c r="D17" s="15" t="s">
        <v>125</v>
      </c>
      <c r="E17" s="10">
        <v>8200</v>
      </c>
      <c r="F17" s="6"/>
      <c r="G17" s="6"/>
      <c r="H17" s="6"/>
      <c r="I17" s="6"/>
      <c r="J17" s="6"/>
      <c r="K17" s="6"/>
      <c r="L17" s="6"/>
      <c r="M17" s="5"/>
      <c r="N17" s="6"/>
    </row>
    <row r="18" spans="1:15" ht="50.25" customHeight="1" x14ac:dyDescent="0.35">
      <c r="A18" s="11">
        <v>9</v>
      </c>
      <c r="B18" s="7" t="s">
        <v>73</v>
      </c>
      <c r="C18" s="7" t="s">
        <v>129</v>
      </c>
      <c r="D18" s="15" t="s">
        <v>125</v>
      </c>
      <c r="E18" s="10">
        <v>62600</v>
      </c>
      <c r="F18" s="6"/>
      <c r="G18" s="6"/>
      <c r="H18" s="6"/>
      <c r="I18" s="6"/>
      <c r="J18" s="6"/>
      <c r="K18" s="6"/>
      <c r="L18" s="6"/>
      <c r="M18" s="5"/>
      <c r="N18" s="23">
        <f>SUM(E18:E22)</f>
        <v>103360</v>
      </c>
      <c r="O18" s="1">
        <v>3</v>
      </c>
    </row>
    <row r="19" spans="1:15" ht="50.25" customHeight="1" x14ac:dyDescent="0.35">
      <c r="A19" s="11"/>
      <c r="B19" s="7" t="s">
        <v>137</v>
      </c>
      <c r="C19" s="7"/>
      <c r="D19" s="15"/>
      <c r="E19" s="10"/>
      <c r="F19" s="6"/>
      <c r="G19" s="6">
        <v>34800</v>
      </c>
      <c r="H19" s="6"/>
      <c r="I19" s="6"/>
      <c r="J19" s="6"/>
      <c r="K19" s="6"/>
      <c r="L19" s="6"/>
      <c r="M19" s="5"/>
      <c r="N19" s="6"/>
    </row>
    <row r="20" spans="1:15" ht="50.25" customHeight="1" x14ac:dyDescent="0.35">
      <c r="A20" s="11"/>
      <c r="B20" s="7" t="s">
        <v>138</v>
      </c>
      <c r="C20" s="7"/>
      <c r="D20" s="15"/>
      <c r="E20" s="10"/>
      <c r="F20" s="6"/>
      <c r="G20" s="6"/>
      <c r="H20" s="6">
        <v>26000</v>
      </c>
      <c r="I20" s="6"/>
      <c r="J20" s="6"/>
      <c r="K20" s="6"/>
      <c r="L20" s="6"/>
      <c r="M20" s="5"/>
      <c r="N20" s="6"/>
    </row>
    <row r="21" spans="1:15" ht="50.25" customHeight="1" x14ac:dyDescent="0.35">
      <c r="A21" s="11">
        <v>10</v>
      </c>
      <c r="B21" s="7" t="s">
        <v>149</v>
      </c>
      <c r="C21" s="7" t="s">
        <v>129</v>
      </c>
      <c r="D21" s="15" t="s">
        <v>125</v>
      </c>
      <c r="E21" s="10">
        <v>28760</v>
      </c>
      <c r="F21" s="6"/>
      <c r="G21" s="6"/>
      <c r="H21" s="6"/>
      <c r="I21" s="6"/>
      <c r="J21" s="6"/>
      <c r="K21" s="6"/>
      <c r="L21" s="6"/>
      <c r="M21" s="5"/>
      <c r="N21" s="6"/>
    </row>
    <row r="22" spans="1:15" ht="50.25" customHeight="1" x14ac:dyDescent="0.35">
      <c r="A22" s="11">
        <v>11</v>
      </c>
      <c r="B22" s="7" t="s">
        <v>134</v>
      </c>
      <c r="C22" s="7" t="s">
        <v>129</v>
      </c>
      <c r="D22" s="15" t="s">
        <v>125</v>
      </c>
      <c r="E22" s="10">
        <v>12000</v>
      </c>
      <c r="F22" s="6"/>
      <c r="G22" s="6"/>
      <c r="H22" s="6"/>
      <c r="I22" s="6"/>
      <c r="J22" s="6"/>
      <c r="K22" s="6"/>
      <c r="L22" s="6"/>
      <c r="M22" s="5"/>
      <c r="N22" s="6"/>
    </row>
    <row r="23" spans="1:15" ht="50.25" customHeight="1" x14ac:dyDescent="0.35">
      <c r="A23" s="11">
        <v>12</v>
      </c>
      <c r="B23" s="7" t="s">
        <v>162</v>
      </c>
      <c r="C23" s="7" t="s">
        <v>154</v>
      </c>
      <c r="D23" s="15" t="s">
        <v>152</v>
      </c>
      <c r="E23" s="10">
        <v>49200</v>
      </c>
      <c r="F23" s="6"/>
      <c r="G23" s="6"/>
      <c r="H23" s="6"/>
      <c r="I23" s="6"/>
      <c r="J23" s="6"/>
      <c r="K23" s="6"/>
      <c r="L23" s="6"/>
      <c r="M23" s="5"/>
      <c r="N23" s="23">
        <f>SUM(E23:E25)</f>
        <v>140600</v>
      </c>
      <c r="O23" s="1">
        <v>3</v>
      </c>
    </row>
    <row r="24" spans="1:15" ht="50.25" customHeight="1" x14ac:dyDescent="0.35">
      <c r="A24" s="11">
        <v>13</v>
      </c>
      <c r="B24" s="7" t="s">
        <v>163</v>
      </c>
      <c r="C24" s="7" t="s">
        <v>154</v>
      </c>
      <c r="D24" s="15" t="s">
        <v>152</v>
      </c>
      <c r="E24" s="10">
        <v>85400</v>
      </c>
      <c r="F24" s="6"/>
      <c r="G24" s="6"/>
      <c r="H24" s="6"/>
      <c r="I24" s="6"/>
      <c r="J24" s="6"/>
      <c r="K24" s="6"/>
      <c r="L24" s="6"/>
      <c r="M24" s="5"/>
      <c r="N24" s="6"/>
    </row>
    <row r="25" spans="1:15" ht="50.25" customHeight="1" x14ac:dyDescent="0.35">
      <c r="A25" s="11">
        <v>14</v>
      </c>
      <c r="B25" s="7" t="s">
        <v>166</v>
      </c>
      <c r="C25" s="7" t="s">
        <v>154</v>
      </c>
      <c r="D25" s="15" t="s">
        <v>152</v>
      </c>
      <c r="E25" s="10">
        <v>6000</v>
      </c>
      <c r="F25" s="6"/>
      <c r="G25" s="6"/>
      <c r="H25" s="6"/>
      <c r="I25" s="6"/>
      <c r="J25" s="6"/>
      <c r="K25" s="6"/>
      <c r="L25" s="6"/>
      <c r="M25" s="5"/>
      <c r="N25" s="6"/>
    </row>
    <row r="26" spans="1:15" ht="36" customHeight="1" x14ac:dyDescent="0.35">
      <c r="A26" s="11">
        <v>15</v>
      </c>
      <c r="B26" s="7" t="s">
        <v>202</v>
      </c>
      <c r="C26" s="7" t="s">
        <v>196</v>
      </c>
      <c r="D26" s="15" t="s">
        <v>201</v>
      </c>
      <c r="E26" s="10">
        <v>15250</v>
      </c>
      <c r="F26" s="6"/>
      <c r="G26" s="6"/>
      <c r="H26" s="6"/>
      <c r="I26" s="6"/>
      <c r="J26" s="6"/>
      <c r="K26" s="6"/>
      <c r="L26" s="6"/>
      <c r="M26" s="5"/>
      <c r="N26" s="23">
        <f>SUM(E26)</f>
        <v>15250</v>
      </c>
      <c r="O26" s="1">
        <v>1</v>
      </c>
    </row>
    <row r="27" spans="1:15" ht="36" customHeight="1" x14ac:dyDescent="0.35">
      <c r="A27" s="11">
        <v>16</v>
      </c>
      <c r="B27" s="7" t="s">
        <v>222</v>
      </c>
      <c r="C27" s="7" t="s">
        <v>209</v>
      </c>
      <c r="D27" s="15" t="s">
        <v>108</v>
      </c>
      <c r="E27" s="10">
        <v>6000</v>
      </c>
      <c r="F27" s="6"/>
      <c r="G27" s="6"/>
      <c r="H27" s="6"/>
      <c r="I27" s="6"/>
      <c r="J27" s="6"/>
      <c r="K27" s="6"/>
      <c r="L27" s="6"/>
      <c r="M27" s="5"/>
      <c r="N27" s="23">
        <f>SUM(E27)</f>
        <v>6000</v>
      </c>
      <c r="O27" s="1">
        <v>1</v>
      </c>
    </row>
    <row r="28" spans="1:15" x14ac:dyDescent="0.35">
      <c r="A28" s="4">
        <v>17</v>
      </c>
      <c r="B28" s="7" t="s">
        <v>241</v>
      </c>
      <c r="C28" s="7" t="s">
        <v>227</v>
      </c>
      <c r="D28" s="5" t="s">
        <v>237</v>
      </c>
      <c r="E28" s="6"/>
      <c r="F28" s="6"/>
      <c r="G28" s="6">
        <f>SUM(E28)</f>
        <v>0</v>
      </c>
      <c r="H28" s="6"/>
      <c r="I28" s="6"/>
      <c r="J28" s="6">
        <f t="shared" si="0"/>
        <v>0</v>
      </c>
      <c r="K28" s="6"/>
      <c r="L28" s="6"/>
      <c r="M28" s="5"/>
      <c r="N28" s="23"/>
      <c r="O28" s="1">
        <v>1</v>
      </c>
    </row>
    <row r="29" spans="1:15" x14ac:dyDescent="0.35">
      <c r="A29" s="4">
        <v>18</v>
      </c>
      <c r="B29" s="7" t="s">
        <v>269</v>
      </c>
      <c r="C29" s="7" t="s">
        <v>261</v>
      </c>
      <c r="D29" s="5" t="s">
        <v>91</v>
      </c>
      <c r="E29" s="6">
        <v>3600</v>
      </c>
      <c r="F29" s="6"/>
      <c r="G29" s="6"/>
      <c r="H29" s="6"/>
      <c r="I29" s="6"/>
      <c r="J29" s="6">
        <f t="shared" si="0"/>
        <v>0</v>
      </c>
      <c r="K29" s="6"/>
      <c r="L29" s="6"/>
      <c r="M29" s="5"/>
      <c r="N29" s="23">
        <f>SUM(E29:E31)</f>
        <v>21360</v>
      </c>
      <c r="O29" s="1">
        <v>3</v>
      </c>
    </row>
    <row r="30" spans="1:15" x14ac:dyDescent="0.35">
      <c r="A30" s="4">
        <v>19</v>
      </c>
      <c r="B30" s="5" t="s">
        <v>270</v>
      </c>
      <c r="C30" s="5" t="s">
        <v>261</v>
      </c>
      <c r="D30" s="5" t="s">
        <v>237</v>
      </c>
      <c r="E30" s="6">
        <v>0</v>
      </c>
      <c r="F30" s="6"/>
      <c r="G30" s="6"/>
      <c r="H30" s="6"/>
      <c r="I30" s="6"/>
      <c r="J30" s="6"/>
      <c r="K30" s="6"/>
      <c r="L30" s="6"/>
      <c r="M30" s="5"/>
      <c r="N30" s="6"/>
    </row>
    <row r="31" spans="1:15" x14ac:dyDescent="0.35">
      <c r="A31" s="4">
        <v>20</v>
      </c>
      <c r="B31" s="5" t="s">
        <v>271</v>
      </c>
      <c r="C31" s="5" t="s">
        <v>261</v>
      </c>
      <c r="D31" s="5" t="s">
        <v>92</v>
      </c>
      <c r="E31" s="6">
        <v>17760</v>
      </c>
      <c r="F31" s="5"/>
      <c r="G31" s="5"/>
      <c r="H31" s="5"/>
      <c r="I31" s="5"/>
      <c r="J31" s="5"/>
      <c r="K31" s="5"/>
      <c r="L31" s="5"/>
      <c r="M31" s="5"/>
      <c r="N31" s="6"/>
    </row>
    <row r="32" spans="1:15" x14ac:dyDescent="0.35">
      <c r="A32" s="4">
        <v>21</v>
      </c>
      <c r="B32" s="5" t="s">
        <v>294</v>
      </c>
      <c r="C32" s="5" t="s">
        <v>279</v>
      </c>
      <c r="D32" s="5" t="s">
        <v>91</v>
      </c>
      <c r="E32" s="6">
        <v>12000</v>
      </c>
      <c r="F32" s="5"/>
      <c r="G32" s="5"/>
      <c r="H32" s="5"/>
      <c r="I32" s="5"/>
      <c r="J32" s="5"/>
      <c r="K32" s="5"/>
      <c r="L32" s="5"/>
      <c r="M32" s="5"/>
      <c r="N32" s="23">
        <f>SUM(E32:E34)</f>
        <v>41200</v>
      </c>
      <c r="O32" s="1">
        <v>3</v>
      </c>
    </row>
    <row r="33" spans="1:15" x14ac:dyDescent="0.35">
      <c r="A33" s="4">
        <v>22</v>
      </c>
      <c r="B33" s="5" t="s">
        <v>295</v>
      </c>
      <c r="C33" s="5" t="s">
        <v>279</v>
      </c>
      <c r="D33" s="5" t="s">
        <v>91</v>
      </c>
      <c r="E33" s="6">
        <v>10000</v>
      </c>
      <c r="F33" s="5"/>
      <c r="G33" s="5"/>
      <c r="H33" s="5"/>
      <c r="I33" s="5"/>
      <c r="J33" s="5"/>
      <c r="K33" s="5"/>
      <c r="L33" s="5"/>
      <c r="M33" s="5"/>
      <c r="N33" s="6"/>
    </row>
    <row r="34" spans="1:15" x14ac:dyDescent="0.35">
      <c r="A34" s="4">
        <v>23</v>
      </c>
      <c r="B34" s="5" t="s">
        <v>296</v>
      </c>
      <c r="C34" s="5" t="s">
        <v>279</v>
      </c>
      <c r="D34" s="5" t="s">
        <v>91</v>
      </c>
      <c r="E34" s="6">
        <v>19200</v>
      </c>
      <c r="F34" s="5"/>
      <c r="G34" s="5"/>
      <c r="H34" s="5"/>
      <c r="I34" s="5"/>
      <c r="J34" s="5"/>
      <c r="K34" s="5"/>
      <c r="L34" s="5"/>
      <c r="M34" s="5"/>
      <c r="N34" s="6"/>
    </row>
    <row r="35" spans="1:15" x14ac:dyDescent="0.35">
      <c r="A35" s="4">
        <v>24</v>
      </c>
      <c r="B35" s="5" t="s">
        <v>315</v>
      </c>
      <c r="C35" s="5" t="s">
        <v>301</v>
      </c>
      <c r="D35" s="5" t="s">
        <v>108</v>
      </c>
      <c r="E35" s="6">
        <v>16000</v>
      </c>
      <c r="F35" s="5"/>
      <c r="G35" s="5"/>
      <c r="H35" s="5"/>
      <c r="I35" s="5"/>
      <c r="J35" s="5"/>
      <c r="K35" s="5"/>
      <c r="L35" s="5"/>
      <c r="M35" s="5"/>
      <c r="N35" s="23">
        <f>SUM(E35)</f>
        <v>16000</v>
      </c>
      <c r="O35" s="1">
        <v>1</v>
      </c>
    </row>
    <row r="36" spans="1:15" x14ac:dyDescent="0.35">
      <c r="A36" s="4">
        <v>25</v>
      </c>
      <c r="B36" s="5" t="s">
        <v>329</v>
      </c>
      <c r="C36" s="5" t="s">
        <v>318</v>
      </c>
      <c r="D36" s="5" t="s">
        <v>201</v>
      </c>
      <c r="E36" s="6">
        <v>2400</v>
      </c>
      <c r="F36" s="5"/>
      <c r="G36" s="5"/>
      <c r="H36" s="5"/>
      <c r="I36" s="5"/>
      <c r="J36" s="5"/>
      <c r="K36" s="5"/>
      <c r="L36" s="5"/>
      <c r="M36" s="5"/>
      <c r="N36" s="23">
        <f>SUM(E36:E39)</f>
        <v>52760</v>
      </c>
      <c r="O36" s="1">
        <v>3</v>
      </c>
    </row>
    <row r="37" spans="1:15" x14ac:dyDescent="0.35">
      <c r="A37" s="4">
        <v>26</v>
      </c>
      <c r="B37" s="5" t="s">
        <v>330</v>
      </c>
      <c r="C37" s="5" t="s">
        <v>318</v>
      </c>
      <c r="D37" s="5" t="s">
        <v>201</v>
      </c>
      <c r="E37" s="6">
        <v>8400</v>
      </c>
      <c r="F37" s="5"/>
      <c r="G37" s="5"/>
      <c r="H37" s="5"/>
      <c r="I37" s="5"/>
      <c r="J37" s="5"/>
      <c r="K37" s="5"/>
      <c r="L37" s="5"/>
      <c r="M37" s="5"/>
      <c r="N37" s="6"/>
    </row>
    <row r="38" spans="1:15" x14ac:dyDescent="0.35">
      <c r="A38" s="4"/>
      <c r="B38" s="5"/>
      <c r="C38" s="5"/>
      <c r="D38" s="5" t="s">
        <v>108</v>
      </c>
      <c r="E38" s="6">
        <v>20000</v>
      </c>
      <c r="F38" s="5"/>
      <c r="G38" s="5"/>
      <c r="H38" s="5"/>
      <c r="I38" s="5"/>
      <c r="J38" s="5"/>
      <c r="K38" s="5"/>
      <c r="L38" s="5"/>
      <c r="M38" s="5"/>
      <c r="N38" s="6"/>
    </row>
    <row r="39" spans="1:15" x14ac:dyDescent="0.35">
      <c r="A39" s="4">
        <v>27</v>
      </c>
      <c r="B39" s="5" t="s">
        <v>333</v>
      </c>
      <c r="C39" s="5" t="s">
        <v>318</v>
      </c>
      <c r="D39" s="5" t="s">
        <v>201</v>
      </c>
      <c r="E39" s="6">
        <v>21960</v>
      </c>
      <c r="F39" s="5"/>
      <c r="G39" s="5"/>
      <c r="H39" s="5"/>
      <c r="I39" s="5"/>
      <c r="J39" s="5"/>
      <c r="K39" s="5"/>
      <c r="L39" s="5"/>
      <c r="M39" s="5"/>
      <c r="N39" s="5"/>
    </row>
    <row r="40" spans="1:15" x14ac:dyDescent="0.35">
      <c r="A40" s="4">
        <v>28</v>
      </c>
      <c r="B40" s="5" t="s">
        <v>344</v>
      </c>
      <c r="C40" s="5" t="s">
        <v>335</v>
      </c>
      <c r="D40" s="5" t="s">
        <v>108</v>
      </c>
      <c r="E40" s="6">
        <v>8880</v>
      </c>
      <c r="F40" s="5"/>
      <c r="G40" s="5"/>
      <c r="H40" s="5"/>
      <c r="I40" s="5"/>
      <c r="J40" s="5"/>
      <c r="K40" s="5"/>
      <c r="L40" s="5"/>
      <c r="M40" s="5"/>
      <c r="N40" s="5">
        <f>SUM(E40:E42)</f>
        <v>39840</v>
      </c>
      <c r="O40" s="1">
        <v>3</v>
      </c>
    </row>
    <row r="41" spans="1:15" x14ac:dyDescent="0.35">
      <c r="A41" s="4">
        <v>29</v>
      </c>
      <c r="B41" s="5" t="s">
        <v>345</v>
      </c>
      <c r="C41" s="5" t="s">
        <v>335</v>
      </c>
      <c r="D41" s="5" t="s">
        <v>108</v>
      </c>
      <c r="E41" s="6">
        <v>18480</v>
      </c>
      <c r="F41" s="5"/>
      <c r="G41" s="5"/>
      <c r="H41" s="5"/>
      <c r="I41" s="5"/>
      <c r="J41" s="5"/>
      <c r="K41" s="5"/>
      <c r="L41" s="5"/>
      <c r="M41" s="5"/>
      <c r="N41" s="5"/>
    </row>
    <row r="42" spans="1:15" x14ac:dyDescent="0.35">
      <c r="A42" s="4">
        <v>30</v>
      </c>
      <c r="B42" s="5" t="s">
        <v>346</v>
      </c>
      <c r="C42" s="5" t="s">
        <v>335</v>
      </c>
      <c r="D42" s="5" t="s">
        <v>108</v>
      </c>
      <c r="E42" s="6">
        <v>12480</v>
      </c>
      <c r="F42" s="5"/>
      <c r="G42" s="5"/>
      <c r="H42" s="5"/>
      <c r="I42" s="5"/>
      <c r="J42" s="5"/>
      <c r="K42" s="5"/>
      <c r="L42" s="5"/>
      <c r="M42" s="5"/>
      <c r="N42" s="5"/>
    </row>
    <row r="43" spans="1:15" x14ac:dyDescent="0.35">
      <c r="A43" s="5"/>
      <c r="B43" s="5"/>
      <c r="C43" s="5"/>
      <c r="D43" s="5"/>
      <c r="E43" s="6"/>
      <c r="F43" s="5"/>
      <c r="G43" s="5"/>
      <c r="H43" s="5"/>
      <c r="I43" s="5"/>
      <c r="J43" s="5"/>
      <c r="K43" s="5"/>
      <c r="L43" s="5"/>
      <c r="M43" s="5"/>
      <c r="N43" s="5"/>
    </row>
    <row r="44" spans="1:15" x14ac:dyDescent="0.3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1:15" x14ac:dyDescent="0.35">
      <c r="A45" s="5"/>
      <c r="B45" s="5"/>
      <c r="C45" s="5"/>
      <c r="D45" s="5"/>
      <c r="E45" s="13">
        <f>SUM(E5:E44)</f>
        <v>514734.6</v>
      </c>
      <c r="F45" s="5"/>
      <c r="G45" s="5"/>
      <c r="H45" s="5"/>
      <c r="I45" s="5"/>
      <c r="J45" s="5"/>
      <c r="K45" s="5"/>
      <c r="L45" s="5"/>
      <c r="M45" s="5"/>
      <c r="N45" s="5"/>
    </row>
  </sheetData>
  <mergeCells count="10">
    <mergeCell ref="O3:O4"/>
    <mergeCell ref="N3:N4"/>
    <mergeCell ref="A3:A4"/>
    <mergeCell ref="B3:B4"/>
    <mergeCell ref="D3:D4"/>
    <mergeCell ref="E3:E4"/>
    <mergeCell ref="F3:I3"/>
    <mergeCell ref="J3:J4"/>
    <mergeCell ref="K3:M3"/>
    <mergeCell ref="C3:C4"/>
  </mergeCells>
  <pageMargins left="0.51181102362204722" right="0.31496062992125984" top="0.74803149606299213" bottom="0.74803149606299213" header="0.31496062992125984" footer="0.11811023622047245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1"/>
  <sheetViews>
    <sheetView workbookViewId="0">
      <pane xSplit="3" ySplit="4" topLeftCell="D20" activePane="bottomRight" state="frozen"/>
      <selection pane="topRight" activeCell="D1" sqref="D1"/>
      <selection pane="bottomLeft" activeCell="A5" sqref="A5"/>
      <selection pane="bottomRight"/>
    </sheetView>
  </sheetViews>
  <sheetFormatPr defaultRowHeight="21" x14ac:dyDescent="0.35"/>
  <cols>
    <col min="1" max="1" width="6.25" style="1" customWidth="1"/>
    <col min="2" max="2" width="49.25" style="1" customWidth="1"/>
    <col min="3" max="3" width="10.625" style="1" customWidth="1"/>
    <col min="4" max="4" width="12.25" style="1" customWidth="1"/>
    <col min="5" max="5" width="10.875" style="1" bestFit="1" customWidth="1"/>
    <col min="6" max="9" width="9" style="1" customWidth="1"/>
    <col min="10" max="10" width="9.625" style="1" customWidth="1"/>
    <col min="11" max="12" width="9.625" style="1" hidden="1" customWidth="1"/>
    <col min="13" max="13" width="12.125" style="1" hidden="1" customWidth="1"/>
    <col min="14" max="14" width="12.5" style="2" hidden="1" customWidth="1"/>
    <col min="15" max="15" width="0" style="1" hidden="1" customWidth="1"/>
    <col min="16" max="16384" width="9" style="1"/>
  </cols>
  <sheetData>
    <row r="1" spans="1:15" x14ac:dyDescent="0.35">
      <c r="A1" s="3" t="s">
        <v>3</v>
      </c>
    </row>
    <row r="2" spans="1:15" ht="12" customHeight="1" x14ac:dyDescent="0.35"/>
    <row r="3" spans="1:15" ht="21" customHeight="1" x14ac:dyDescent="0.35">
      <c r="A3" s="48" t="s">
        <v>4</v>
      </c>
      <c r="B3" s="48" t="s">
        <v>5</v>
      </c>
      <c r="C3" s="49" t="s">
        <v>104</v>
      </c>
      <c r="D3" s="53" t="s">
        <v>19</v>
      </c>
      <c r="E3" s="48" t="s">
        <v>7</v>
      </c>
      <c r="F3" s="47" t="s">
        <v>12</v>
      </c>
      <c r="G3" s="47"/>
      <c r="H3" s="47"/>
      <c r="I3" s="47"/>
      <c r="J3" s="48" t="s">
        <v>13</v>
      </c>
      <c r="K3" s="55" t="s">
        <v>14</v>
      </c>
      <c r="L3" s="56"/>
      <c r="M3" s="57"/>
      <c r="N3" s="52" t="s">
        <v>83</v>
      </c>
      <c r="O3" s="51" t="s">
        <v>173</v>
      </c>
    </row>
    <row r="4" spans="1:15" x14ac:dyDescent="0.35">
      <c r="A4" s="48"/>
      <c r="B4" s="48"/>
      <c r="C4" s="50"/>
      <c r="D4" s="54"/>
      <c r="E4" s="48"/>
      <c r="F4" s="43" t="s">
        <v>8</v>
      </c>
      <c r="G4" s="43" t="s">
        <v>9</v>
      </c>
      <c r="H4" s="43" t="s">
        <v>10</v>
      </c>
      <c r="I4" s="43" t="s">
        <v>11</v>
      </c>
      <c r="J4" s="48"/>
      <c r="K4" s="8" t="s">
        <v>87</v>
      </c>
      <c r="L4" s="8" t="s">
        <v>88</v>
      </c>
      <c r="M4" s="12" t="s">
        <v>89</v>
      </c>
      <c r="N4" s="52"/>
      <c r="O4" s="51"/>
    </row>
    <row r="5" spans="1:15" x14ac:dyDescent="0.35">
      <c r="A5" s="4">
        <v>1</v>
      </c>
      <c r="B5" s="5" t="s">
        <v>6</v>
      </c>
      <c r="C5" s="5" t="s">
        <v>24</v>
      </c>
      <c r="D5" s="5" t="s">
        <v>20</v>
      </c>
      <c r="E5" s="6">
        <v>9600</v>
      </c>
      <c r="F5" s="5"/>
      <c r="G5" s="5"/>
      <c r="H5" s="5"/>
      <c r="I5" s="5"/>
      <c r="J5" s="5"/>
      <c r="K5" s="5"/>
      <c r="L5" s="5"/>
      <c r="M5" s="5"/>
      <c r="N5" s="23">
        <f>SUM(E5:E9)</f>
        <v>19200</v>
      </c>
      <c r="O5" s="1">
        <v>2</v>
      </c>
    </row>
    <row r="6" spans="1:15" ht="42" x14ac:dyDescent="0.35">
      <c r="A6" s="5"/>
      <c r="B6" s="7" t="s">
        <v>15</v>
      </c>
      <c r="C6" s="7"/>
      <c r="D6" s="7"/>
      <c r="E6" s="6"/>
      <c r="F6" s="10">
        <v>750</v>
      </c>
      <c r="G6" s="10">
        <v>750</v>
      </c>
      <c r="H6" s="10">
        <v>750</v>
      </c>
      <c r="I6" s="10">
        <v>750</v>
      </c>
      <c r="J6" s="10">
        <f>SUM(F6:I6)</f>
        <v>3000</v>
      </c>
      <c r="K6" s="6"/>
      <c r="L6" s="6"/>
      <c r="M6" s="5"/>
      <c r="N6" s="6"/>
    </row>
    <row r="7" spans="1:15" ht="42" x14ac:dyDescent="0.35">
      <c r="A7" s="5"/>
      <c r="B7" s="7" t="s">
        <v>16</v>
      </c>
      <c r="C7" s="7"/>
      <c r="D7" s="7"/>
      <c r="E7" s="6"/>
      <c r="F7" s="10"/>
      <c r="G7" s="10">
        <v>3600</v>
      </c>
      <c r="H7" s="10"/>
      <c r="I7" s="10"/>
      <c r="J7" s="10">
        <f t="shared" ref="J7:J8" si="0">SUM(F7:I7)</f>
        <v>3600</v>
      </c>
      <c r="K7" s="6"/>
      <c r="L7" s="6"/>
      <c r="M7" s="5"/>
      <c r="N7" s="6"/>
    </row>
    <row r="8" spans="1:15" ht="42" x14ac:dyDescent="0.35">
      <c r="A8" s="5"/>
      <c r="B8" s="7" t="s">
        <v>17</v>
      </c>
      <c r="C8" s="7"/>
      <c r="D8" s="7"/>
      <c r="E8" s="6"/>
      <c r="F8" s="10">
        <v>750</v>
      </c>
      <c r="G8" s="10">
        <v>750</v>
      </c>
      <c r="H8" s="10">
        <v>750</v>
      </c>
      <c r="I8" s="10">
        <v>750</v>
      </c>
      <c r="J8" s="10">
        <f t="shared" si="0"/>
        <v>3000</v>
      </c>
      <c r="K8" s="6"/>
      <c r="L8" s="6"/>
      <c r="M8" s="5"/>
      <c r="N8" s="6"/>
    </row>
    <row r="9" spans="1:15" ht="50.25" customHeight="1" x14ac:dyDescent="0.35">
      <c r="A9" s="11">
        <v>2</v>
      </c>
      <c r="B9" s="7" t="s">
        <v>18</v>
      </c>
      <c r="C9" s="7" t="s">
        <v>24</v>
      </c>
      <c r="D9" s="9" t="s">
        <v>23</v>
      </c>
      <c r="E9" s="10">
        <v>9600</v>
      </c>
      <c r="F9" s="6"/>
      <c r="G9" s="6"/>
      <c r="H9" s="6"/>
      <c r="I9" s="6"/>
      <c r="J9" s="6"/>
      <c r="K9" s="6"/>
      <c r="L9" s="6"/>
      <c r="M9" s="5"/>
      <c r="N9" s="6"/>
    </row>
    <row r="10" spans="1:15" ht="42" x14ac:dyDescent="0.35">
      <c r="A10" s="5"/>
      <c r="B10" s="7" t="s">
        <v>21</v>
      </c>
      <c r="C10" s="7"/>
      <c r="D10" s="5"/>
      <c r="E10" s="6"/>
      <c r="F10" s="6"/>
      <c r="G10" s="10">
        <v>2400</v>
      </c>
      <c r="H10" s="6"/>
      <c r="I10" s="6"/>
      <c r="J10" s="6"/>
      <c r="K10" s="6"/>
      <c r="L10" s="6"/>
      <c r="M10" s="5"/>
      <c r="N10" s="6"/>
    </row>
    <row r="11" spans="1:15" x14ac:dyDescent="0.35">
      <c r="A11" s="5"/>
      <c r="B11" s="7" t="s">
        <v>22</v>
      </c>
      <c r="C11" s="7"/>
      <c r="D11" s="5"/>
      <c r="E11" s="6"/>
      <c r="F11" s="6"/>
      <c r="G11" s="6">
        <v>7200</v>
      </c>
      <c r="H11" s="6"/>
      <c r="I11" s="6"/>
      <c r="J11" s="6"/>
      <c r="K11" s="6"/>
      <c r="L11" s="6"/>
      <c r="M11" s="5"/>
      <c r="N11" s="6"/>
    </row>
    <row r="12" spans="1:15" x14ac:dyDescent="0.35">
      <c r="A12" s="4">
        <v>3</v>
      </c>
      <c r="B12" s="7" t="s">
        <v>181</v>
      </c>
      <c r="C12" s="7" t="s">
        <v>175</v>
      </c>
      <c r="D12" s="5" t="s">
        <v>91</v>
      </c>
      <c r="E12" s="6">
        <v>5650</v>
      </c>
      <c r="F12" s="6"/>
      <c r="G12" s="6"/>
      <c r="H12" s="6"/>
      <c r="I12" s="6"/>
      <c r="J12" s="6"/>
      <c r="K12" s="6"/>
      <c r="L12" s="6"/>
      <c r="M12" s="5"/>
      <c r="N12" s="23">
        <f>SUM(E12:E13)</f>
        <v>19690</v>
      </c>
      <c r="O12" s="1">
        <v>2</v>
      </c>
    </row>
    <row r="13" spans="1:15" x14ac:dyDescent="0.35">
      <c r="A13" s="4">
        <v>4</v>
      </c>
      <c r="B13" s="7" t="s">
        <v>184</v>
      </c>
      <c r="C13" s="7" t="s">
        <v>175</v>
      </c>
      <c r="D13" s="5" t="s">
        <v>91</v>
      </c>
      <c r="E13" s="6">
        <v>14040</v>
      </c>
      <c r="F13" s="6"/>
      <c r="G13" s="6"/>
      <c r="H13" s="6"/>
      <c r="I13" s="6"/>
      <c r="J13" s="6"/>
      <c r="K13" s="6"/>
      <c r="L13" s="6"/>
      <c r="M13" s="5"/>
      <c r="N13" s="6"/>
    </row>
    <row r="14" spans="1:15" x14ac:dyDescent="0.35">
      <c r="A14" s="4">
        <v>5</v>
      </c>
      <c r="B14" s="5" t="s">
        <v>90</v>
      </c>
      <c r="C14" s="5" t="s">
        <v>93</v>
      </c>
      <c r="D14" s="5" t="s">
        <v>91</v>
      </c>
      <c r="E14" s="6">
        <v>5600</v>
      </c>
      <c r="F14" s="6"/>
      <c r="G14" s="6"/>
      <c r="H14" s="6"/>
      <c r="I14" s="6"/>
      <c r="J14" s="6"/>
      <c r="K14" s="6"/>
      <c r="L14" s="6"/>
      <c r="M14" s="5"/>
      <c r="N14" s="23">
        <f>SUM(E14:E19)</f>
        <v>105463.5</v>
      </c>
      <c r="O14" s="1">
        <v>3</v>
      </c>
    </row>
    <row r="15" spans="1:15" x14ac:dyDescent="0.35">
      <c r="A15" s="4"/>
      <c r="B15" s="5" t="s">
        <v>100</v>
      </c>
      <c r="C15" s="5"/>
      <c r="D15" s="5"/>
      <c r="E15" s="6"/>
      <c r="F15" s="6"/>
      <c r="G15" s="6">
        <v>600</v>
      </c>
      <c r="H15" s="6"/>
      <c r="I15" s="6"/>
      <c r="J15" s="6"/>
      <c r="K15" s="6"/>
      <c r="L15" s="6"/>
      <c r="M15" s="5"/>
      <c r="N15" s="6"/>
    </row>
    <row r="16" spans="1:15" x14ac:dyDescent="0.35">
      <c r="A16" s="4"/>
      <c r="B16" s="5" t="s">
        <v>101</v>
      </c>
      <c r="C16" s="5"/>
      <c r="D16" s="5"/>
      <c r="E16" s="6"/>
      <c r="F16" s="6"/>
      <c r="G16" s="6"/>
      <c r="H16" s="6">
        <v>3000</v>
      </c>
      <c r="I16" s="6"/>
      <c r="J16" s="6"/>
      <c r="K16" s="6"/>
      <c r="L16" s="6"/>
      <c r="M16" s="5"/>
      <c r="N16" s="6"/>
    </row>
    <row r="17" spans="1:15" x14ac:dyDescent="0.35">
      <c r="A17" s="4"/>
      <c r="B17" s="5" t="s">
        <v>102</v>
      </c>
      <c r="C17" s="5"/>
      <c r="D17" s="5"/>
      <c r="E17" s="6"/>
      <c r="F17" s="6"/>
      <c r="G17" s="6"/>
      <c r="H17" s="6">
        <v>2000</v>
      </c>
      <c r="I17" s="6"/>
      <c r="J17" s="6"/>
      <c r="K17" s="6"/>
      <c r="L17" s="6"/>
      <c r="M17" s="5"/>
      <c r="N17" s="6"/>
    </row>
    <row r="18" spans="1:15" x14ac:dyDescent="0.35">
      <c r="A18" s="4">
        <v>6</v>
      </c>
      <c r="B18" s="5" t="s">
        <v>116</v>
      </c>
      <c r="C18" s="5" t="s">
        <v>93</v>
      </c>
      <c r="D18" s="5" t="s">
        <v>91</v>
      </c>
      <c r="E18" s="6">
        <v>5000</v>
      </c>
      <c r="F18" s="5"/>
      <c r="G18" s="5"/>
      <c r="H18" s="5"/>
      <c r="I18" s="5"/>
      <c r="J18" s="5"/>
      <c r="K18" s="5"/>
      <c r="L18" s="5"/>
      <c r="M18" s="5"/>
      <c r="N18" s="6"/>
    </row>
    <row r="19" spans="1:15" x14ac:dyDescent="0.35">
      <c r="A19" s="4">
        <v>7</v>
      </c>
      <c r="B19" s="5" t="s">
        <v>120</v>
      </c>
      <c r="C19" s="5" t="s">
        <v>93</v>
      </c>
      <c r="D19" s="5" t="s">
        <v>91</v>
      </c>
      <c r="E19" s="6">
        <v>94863.5</v>
      </c>
      <c r="F19" s="5"/>
      <c r="G19" s="5"/>
      <c r="H19" s="5"/>
      <c r="I19" s="5"/>
      <c r="J19" s="5"/>
      <c r="K19" s="5"/>
      <c r="L19" s="5"/>
      <c r="M19" s="5"/>
      <c r="N19" s="6"/>
    </row>
    <row r="20" spans="1:15" x14ac:dyDescent="0.35">
      <c r="A20" s="4">
        <v>8</v>
      </c>
      <c r="B20" s="5" t="s">
        <v>140</v>
      </c>
      <c r="C20" s="5" t="s">
        <v>129</v>
      </c>
      <c r="D20" s="5"/>
      <c r="E20" s="6">
        <v>3360</v>
      </c>
      <c r="F20" s="5"/>
      <c r="G20" s="5"/>
      <c r="H20" s="5"/>
      <c r="I20" s="5"/>
      <c r="J20" s="5"/>
      <c r="K20" s="5"/>
      <c r="L20" s="5"/>
      <c r="M20" s="5"/>
      <c r="N20" s="23">
        <f>SUM(E20:E21)</f>
        <v>12480</v>
      </c>
      <c r="O20" s="1">
        <v>2</v>
      </c>
    </row>
    <row r="21" spans="1:15" x14ac:dyDescent="0.35">
      <c r="A21" s="4">
        <v>9</v>
      </c>
      <c r="B21" s="5" t="s">
        <v>141</v>
      </c>
      <c r="C21" s="5" t="s">
        <v>129</v>
      </c>
      <c r="D21" s="5"/>
      <c r="E21" s="6">
        <f>6120+3000</f>
        <v>9120</v>
      </c>
      <c r="F21" s="5"/>
      <c r="G21" s="5"/>
      <c r="H21" s="5"/>
      <c r="I21" s="5"/>
      <c r="J21" s="5"/>
      <c r="K21" s="5"/>
      <c r="L21" s="5"/>
      <c r="M21" s="5"/>
      <c r="N21" s="6"/>
    </row>
    <row r="22" spans="1:15" x14ac:dyDescent="0.35">
      <c r="A22" s="4">
        <v>10</v>
      </c>
      <c r="B22" s="5" t="s">
        <v>151</v>
      </c>
      <c r="C22" s="5" t="s">
        <v>154</v>
      </c>
      <c r="D22" s="5" t="s">
        <v>152</v>
      </c>
      <c r="E22" s="6">
        <v>15375</v>
      </c>
      <c r="F22" s="5"/>
      <c r="G22" s="5"/>
      <c r="H22" s="5"/>
      <c r="I22" s="5"/>
      <c r="J22" s="5"/>
      <c r="K22" s="5"/>
      <c r="L22" s="5"/>
      <c r="M22" s="5"/>
      <c r="N22" s="23">
        <f>SUM(E22:E23)</f>
        <v>16125</v>
      </c>
      <c r="O22" s="1">
        <v>2</v>
      </c>
    </row>
    <row r="23" spans="1:15" x14ac:dyDescent="0.35">
      <c r="A23" s="4">
        <v>11</v>
      </c>
      <c r="B23" s="5" t="s">
        <v>153</v>
      </c>
      <c r="C23" s="5" t="s">
        <v>154</v>
      </c>
      <c r="D23" s="5" t="s">
        <v>152</v>
      </c>
      <c r="E23" s="6">
        <v>750</v>
      </c>
      <c r="F23" s="5"/>
      <c r="G23" s="5"/>
      <c r="H23" s="5"/>
      <c r="I23" s="5"/>
      <c r="J23" s="5"/>
      <c r="K23" s="5"/>
      <c r="L23" s="5"/>
      <c r="M23" s="5"/>
      <c r="N23" s="6"/>
    </row>
    <row r="24" spans="1:15" x14ac:dyDescent="0.35">
      <c r="A24" s="4">
        <v>12</v>
      </c>
      <c r="B24" s="5" t="s">
        <v>208</v>
      </c>
      <c r="C24" s="5" t="s">
        <v>209</v>
      </c>
      <c r="D24" s="5" t="s">
        <v>91</v>
      </c>
      <c r="E24" s="6">
        <v>43100</v>
      </c>
      <c r="F24" s="5"/>
      <c r="G24" s="5"/>
      <c r="H24" s="5"/>
      <c r="I24" s="5"/>
      <c r="J24" s="5"/>
      <c r="K24" s="5"/>
      <c r="L24" s="5"/>
      <c r="M24" s="5"/>
      <c r="N24" s="23">
        <f>SUM(E24)</f>
        <v>43100</v>
      </c>
      <c r="O24" s="1">
        <v>1</v>
      </c>
    </row>
    <row r="25" spans="1:15" x14ac:dyDescent="0.35">
      <c r="A25" s="4">
        <v>13</v>
      </c>
      <c r="B25" s="5" t="s">
        <v>226</v>
      </c>
      <c r="C25" s="5" t="s">
        <v>227</v>
      </c>
      <c r="D25" s="5">
        <v>0</v>
      </c>
      <c r="E25" s="6">
        <v>0</v>
      </c>
      <c r="F25" s="5"/>
      <c r="G25" s="5"/>
      <c r="H25" s="5"/>
      <c r="I25" s="5"/>
      <c r="J25" s="5"/>
      <c r="K25" s="5"/>
      <c r="L25" s="5"/>
      <c r="M25" s="5"/>
      <c r="N25" s="23">
        <f>SUM(E25:E27)</f>
        <v>7000</v>
      </c>
      <c r="O25" s="1">
        <v>3</v>
      </c>
    </row>
    <row r="26" spans="1:15" x14ac:dyDescent="0.35">
      <c r="A26" s="4">
        <v>14</v>
      </c>
      <c r="B26" s="5" t="s">
        <v>228</v>
      </c>
      <c r="C26" s="5" t="s">
        <v>227</v>
      </c>
      <c r="D26" s="5" t="s">
        <v>108</v>
      </c>
      <c r="E26" s="6">
        <v>2000</v>
      </c>
      <c r="F26" s="5"/>
      <c r="G26" s="5"/>
      <c r="H26" s="5"/>
      <c r="I26" s="5"/>
      <c r="J26" s="5"/>
      <c r="K26" s="5"/>
      <c r="L26" s="5"/>
      <c r="M26" s="5"/>
      <c r="N26" s="6"/>
    </row>
    <row r="27" spans="1:15" x14ac:dyDescent="0.35">
      <c r="A27" s="4">
        <v>15</v>
      </c>
      <c r="B27" s="5" t="s">
        <v>248</v>
      </c>
      <c r="C27" s="5" t="s">
        <v>227</v>
      </c>
      <c r="D27" s="5" t="s">
        <v>229</v>
      </c>
      <c r="E27" s="6">
        <v>5000</v>
      </c>
      <c r="F27" s="5"/>
      <c r="G27" s="5"/>
      <c r="H27" s="5"/>
      <c r="I27" s="5"/>
      <c r="J27" s="5"/>
      <c r="K27" s="5"/>
      <c r="L27" s="5"/>
      <c r="M27" s="5"/>
      <c r="N27" s="6"/>
    </row>
    <row r="28" spans="1:15" x14ac:dyDescent="0.35">
      <c r="A28" s="4">
        <v>16</v>
      </c>
      <c r="B28" s="5" t="s">
        <v>259</v>
      </c>
      <c r="C28" s="5" t="s">
        <v>250</v>
      </c>
      <c r="D28" s="5" t="s">
        <v>108</v>
      </c>
      <c r="E28" s="6">
        <v>4500</v>
      </c>
      <c r="F28" s="5"/>
      <c r="G28" s="5"/>
      <c r="H28" s="5"/>
      <c r="I28" s="5"/>
      <c r="J28" s="5"/>
      <c r="K28" s="5"/>
      <c r="L28" s="5"/>
      <c r="M28" s="5"/>
      <c r="N28" s="23">
        <f>SUM(E28)</f>
        <v>4500</v>
      </c>
      <c r="O28" s="1">
        <v>1</v>
      </c>
    </row>
    <row r="29" spans="1:15" x14ac:dyDescent="0.35">
      <c r="A29" s="4">
        <v>17</v>
      </c>
      <c r="B29" s="5" t="s">
        <v>260</v>
      </c>
      <c r="C29" s="5" t="s">
        <v>261</v>
      </c>
      <c r="D29" s="5" t="s">
        <v>91</v>
      </c>
      <c r="E29" s="6">
        <v>8500</v>
      </c>
      <c r="F29" s="5"/>
      <c r="G29" s="5"/>
      <c r="H29" s="5"/>
      <c r="I29" s="5"/>
      <c r="J29" s="5"/>
      <c r="K29" s="5"/>
      <c r="L29" s="5"/>
      <c r="M29" s="5"/>
      <c r="N29" s="23">
        <f>SUM(E29)</f>
        <v>8500</v>
      </c>
      <c r="O29" s="1">
        <v>1</v>
      </c>
    </row>
    <row r="30" spans="1:15" x14ac:dyDescent="0.35">
      <c r="A30" s="4">
        <v>18</v>
      </c>
      <c r="B30" s="5" t="s">
        <v>282</v>
      </c>
      <c r="C30" s="5" t="s">
        <v>279</v>
      </c>
      <c r="D30" s="5" t="s">
        <v>91</v>
      </c>
      <c r="E30" s="6">
        <v>17200</v>
      </c>
      <c r="F30" s="5"/>
      <c r="G30" s="5"/>
      <c r="H30" s="5"/>
      <c r="I30" s="5"/>
      <c r="J30" s="5"/>
      <c r="K30" s="5"/>
      <c r="L30" s="5"/>
      <c r="M30" s="5"/>
      <c r="N30" s="23">
        <f>SUM(E30:E31)</f>
        <v>46750</v>
      </c>
      <c r="O30" s="1">
        <v>2</v>
      </c>
    </row>
    <row r="31" spans="1:15" x14ac:dyDescent="0.35">
      <c r="A31" s="4">
        <v>19</v>
      </c>
      <c r="B31" s="5" t="s">
        <v>285</v>
      </c>
      <c r="C31" s="5" t="s">
        <v>279</v>
      </c>
      <c r="D31" s="5" t="s">
        <v>91</v>
      </c>
      <c r="E31" s="6">
        <v>29550</v>
      </c>
      <c r="F31" s="5"/>
      <c r="G31" s="5"/>
      <c r="H31" s="5"/>
      <c r="I31" s="5"/>
      <c r="J31" s="5"/>
      <c r="K31" s="5"/>
      <c r="L31" s="5"/>
      <c r="M31" s="5"/>
      <c r="N31" s="6"/>
    </row>
    <row r="32" spans="1:15" x14ac:dyDescent="0.35">
      <c r="A32" s="4">
        <v>20</v>
      </c>
      <c r="B32" s="5" t="s">
        <v>300</v>
      </c>
      <c r="C32" s="5" t="s">
        <v>301</v>
      </c>
      <c r="D32" s="5" t="s">
        <v>310</v>
      </c>
      <c r="E32" s="6"/>
      <c r="F32" s="5"/>
      <c r="G32" s="5"/>
      <c r="H32" s="5"/>
      <c r="I32" s="5"/>
      <c r="J32" s="5"/>
      <c r="K32" s="5"/>
      <c r="L32" s="5"/>
      <c r="M32" s="5"/>
      <c r="N32" s="6">
        <f>SUM(E32)</f>
        <v>0</v>
      </c>
      <c r="O32" s="1">
        <v>1</v>
      </c>
    </row>
    <row r="33" spans="1:15" x14ac:dyDescent="0.35">
      <c r="A33" s="4">
        <v>21</v>
      </c>
      <c r="B33" s="5" t="s">
        <v>317</v>
      </c>
      <c r="C33" s="5" t="s">
        <v>318</v>
      </c>
      <c r="D33" s="5" t="s">
        <v>201</v>
      </c>
      <c r="E33" s="6">
        <v>2950</v>
      </c>
      <c r="F33" s="5"/>
      <c r="G33" s="5"/>
      <c r="H33" s="5"/>
      <c r="I33" s="5"/>
      <c r="J33" s="5"/>
      <c r="K33" s="5"/>
      <c r="L33" s="5"/>
      <c r="M33" s="5"/>
      <c r="N33" s="23">
        <f>SUM(E33:E35)</f>
        <v>2950</v>
      </c>
      <c r="O33" s="1">
        <v>3</v>
      </c>
    </row>
    <row r="34" spans="1:15" x14ac:dyDescent="0.35">
      <c r="A34" s="4">
        <v>22</v>
      </c>
      <c r="B34" s="5" t="s">
        <v>321</v>
      </c>
      <c r="C34" s="5" t="s">
        <v>318</v>
      </c>
      <c r="D34" s="5" t="s">
        <v>133</v>
      </c>
      <c r="E34" s="6">
        <v>0</v>
      </c>
      <c r="F34" s="5"/>
      <c r="G34" s="5"/>
      <c r="H34" s="5"/>
      <c r="I34" s="5"/>
      <c r="J34" s="5"/>
      <c r="K34" s="5"/>
      <c r="L34" s="5"/>
      <c r="M34" s="5"/>
      <c r="N34" s="6"/>
    </row>
    <row r="35" spans="1:15" x14ac:dyDescent="0.35">
      <c r="A35" s="4">
        <v>23</v>
      </c>
      <c r="B35" s="5" t="s">
        <v>326</v>
      </c>
      <c r="C35" s="5" t="s">
        <v>318</v>
      </c>
      <c r="D35" s="5" t="s">
        <v>133</v>
      </c>
      <c r="E35" s="6">
        <v>0</v>
      </c>
      <c r="F35" s="5"/>
      <c r="G35" s="5"/>
      <c r="H35" s="5"/>
      <c r="I35" s="5"/>
      <c r="J35" s="5"/>
      <c r="K35" s="5"/>
      <c r="L35" s="5"/>
      <c r="M35" s="5"/>
      <c r="N35" s="6"/>
    </row>
    <row r="36" spans="1:15" x14ac:dyDescent="0.35">
      <c r="A36" s="4">
        <v>24</v>
      </c>
      <c r="B36" s="5" t="s">
        <v>334</v>
      </c>
      <c r="C36" s="5" t="s">
        <v>335</v>
      </c>
      <c r="D36" s="5" t="s">
        <v>108</v>
      </c>
      <c r="E36" s="6">
        <v>7200</v>
      </c>
      <c r="F36" s="5"/>
      <c r="G36" s="5"/>
      <c r="H36" s="5"/>
      <c r="I36" s="5"/>
      <c r="J36" s="5"/>
      <c r="K36" s="5"/>
      <c r="L36" s="5"/>
      <c r="M36" s="5"/>
      <c r="N36" s="23">
        <f>SUM(E36)</f>
        <v>7200</v>
      </c>
      <c r="O36" s="1">
        <v>1</v>
      </c>
    </row>
    <row r="37" spans="1:15" x14ac:dyDescent="0.35">
      <c r="A37" s="4">
        <v>25</v>
      </c>
      <c r="B37" s="5" t="s">
        <v>352</v>
      </c>
      <c r="C37" s="5" t="s">
        <v>353</v>
      </c>
      <c r="D37" s="5" t="s">
        <v>354</v>
      </c>
      <c r="E37" s="6">
        <v>181800</v>
      </c>
      <c r="F37" s="5"/>
      <c r="G37" s="5"/>
      <c r="H37" s="5"/>
      <c r="I37" s="5"/>
      <c r="J37" s="5"/>
      <c r="K37" s="5"/>
      <c r="L37" s="5"/>
      <c r="M37" s="5"/>
      <c r="N37" s="6">
        <f>SUM(E37)</f>
        <v>181800</v>
      </c>
      <c r="O37" s="1">
        <v>1</v>
      </c>
    </row>
    <row r="38" spans="1:15" x14ac:dyDescent="0.3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6"/>
    </row>
    <row r="39" spans="1:15" x14ac:dyDescent="0.3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6"/>
    </row>
    <row r="40" spans="1:15" x14ac:dyDescent="0.3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6"/>
    </row>
    <row r="41" spans="1:15" x14ac:dyDescent="0.35">
      <c r="A41" s="5"/>
      <c r="B41" s="5"/>
      <c r="C41" s="5"/>
      <c r="D41" s="5"/>
      <c r="E41" s="13">
        <f>SUM(E5:E37)</f>
        <v>474758.5</v>
      </c>
      <c r="F41" s="5"/>
      <c r="G41" s="5"/>
      <c r="H41" s="5"/>
      <c r="I41" s="5"/>
      <c r="J41" s="5"/>
      <c r="K41" s="5"/>
      <c r="L41" s="5"/>
      <c r="M41" s="5"/>
      <c r="N41" s="6"/>
    </row>
  </sheetData>
  <mergeCells count="10">
    <mergeCell ref="O3:O4"/>
    <mergeCell ref="N3:N4"/>
    <mergeCell ref="F3:I3"/>
    <mergeCell ref="B3:B4"/>
    <mergeCell ref="A3:A4"/>
    <mergeCell ref="E3:E4"/>
    <mergeCell ref="J3:J4"/>
    <mergeCell ref="D3:D4"/>
    <mergeCell ref="K3:M3"/>
    <mergeCell ref="C3:C4"/>
  </mergeCells>
  <pageMargins left="0.51181102362204722" right="0.31496062992125984" top="0.74803149606299213" bottom="0.74803149606299213" header="0.31496062992125984" footer="0.11811023622047245"/>
  <pageSetup paperSize="9" scale="9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0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10" sqref="B10"/>
    </sheetView>
  </sheetViews>
  <sheetFormatPr defaultRowHeight="21" x14ac:dyDescent="0.35"/>
  <cols>
    <col min="1" max="1" width="6.25" style="1" customWidth="1"/>
    <col min="2" max="2" width="49.25" style="1" customWidth="1"/>
    <col min="3" max="3" width="10.625" style="1" customWidth="1"/>
    <col min="4" max="4" width="12.25" style="1" customWidth="1"/>
    <col min="5" max="5" width="10.875" style="1" bestFit="1" customWidth="1"/>
    <col min="6" max="9" width="9" style="1" customWidth="1"/>
    <col min="10" max="10" width="9.625" style="1" customWidth="1"/>
    <col min="11" max="12" width="9.625" style="1" hidden="1" customWidth="1"/>
    <col min="13" max="13" width="12.125" style="1" hidden="1" customWidth="1"/>
    <col min="14" max="14" width="9.875" style="1" hidden="1" customWidth="1"/>
    <col min="15" max="15" width="0" style="1" hidden="1" customWidth="1"/>
    <col min="16" max="16384" width="9" style="1"/>
  </cols>
  <sheetData>
    <row r="1" spans="1:15" x14ac:dyDescent="0.35">
      <c r="A1" s="3" t="s">
        <v>25</v>
      </c>
    </row>
    <row r="2" spans="1:15" ht="13.5" customHeight="1" x14ac:dyDescent="0.35"/>
    <row r="3" spans="1:15" ht="21" customHeight="1" x14ac:dyDescent="0.35">
      <c r="A3" s="48" t="s">
        <v>4</v>
      </c>
      <c r="B3" s="48" t="s">
        <v>5</v>
      </c>
      <c r="C3" s="49" t="s">
        <v>104</v>
      </c>
      <c r="D3" s="53" t="s">
        <v>19</v>
      </c>
      <c r="E3" s="48" t="s">
        <v>7</v>
      </c>
      <c r="F3" s="47" t="s">
        <v>12</v>
      </c>
      <c r="G3" s="47"/>
      <c r="H3" s="47"/>
      <c r="I3" s="47"/>
      <c r="J3" s="48" t="s">
        <v>13</v>
      </c>
      <c r="K3" s="55" t="s">
        <v>14</v>
      </c>
      <c r="L3" s="56"/>
      <c r="M3" s="57"/>
      <c r="N3" s="58" t="s">
        <v>7</v>
      </c>
      <c r="O3" s="51" t="s">
        <v>173</v>
      </c>
    </row>
    <row r="4" spans="1:15" x14ac:dyDescent="0.35">
      <c r="A4" s="48"/>
      <c r="B4" s="48"/>
      <c r="C4" s="50"/>
      <c r="D4" s="54"/>
      <c r="E4" s="48"/>
      <c r="F4" s="43" t="s">
        <v>8</v>
      </c>
      <c r="G4" s="43" t="s">
        <v>9</v>
      </c>
      <c r="H4" s="43" t="s">
        <v>10</v>
      </c>
      <c r="I4" s="43" t="s">
        <v>11</v>
      </c>
      <c r="J4" s="48"/>
      <c r="K4" s="8" t="s">
        <v>87</v>
      </c>
      <c r="L4" s="8" t="s">
        <v>88</v>
      </c>
      <c r="M4" s="12" t="s">
        <v>89</v>
      </c>
      <c r="N4" s="58"/>
      <c r="O4" s="51"/>
    </row>
    <row r="5" spans="1:15" x14ac:dyDescent="0.35">
      <c r="A5" s="18">
        <v>1</v>
      </c>
      <c r="B5" s="26" t="s">
        <v>182</v>
      </c>
      <c r="C5" s="12" t="s">
        <v>175</v>
      </c>
      <c r="D5" s="8" t="s">
        <v>91</v>
      </c>
      <c r="E5" s="22">
        <v>55865</v>
      </c>
      <c r="F5" s="4"/>
      <c r="G5" s="4"/>
      <c r="H5" s="4"/>
      <c r="I5" s="4"/>
      <c r="J5" s="18"/>
      <c r="K5" s="8"/>
      <c r="L5" s="8"/>
      <c r="M5" s="12"/>
      <c r="N5" s="30">
        <f>SUM(E5:E6)</f>
        <v>63557</v>
      </c>
      <c r="O5" s="1">
        <v>2</v>
      </c>
    </row>
    <row r="6" spans="1:15" x14ac:dyDescent="0.35">
      <c r="A6" s="18">
        <v>2</v>
      </c>
      <c r="B6" s="26" t="s">
        <v>183</v>
      </c>
      <c r="C6" s="12" t="s">
        <v>175</v>
      </c>
      <c r="D6" s="8" t="s">
        <v>91</v>
      </c>
      <c r="E6" s="22">
        <v>7692</v>
      </c>
      <c r="F6" s="4"/>
      <c r="G6" s="4"/>
      <c r="H6" s="4"/>
      <c r="I6" s="4"/>
      <c r="J6" s="18"/>
      <c r="K6" s="8"/>
      <c r="L6" s="8"/>
      <c r="M6" s="12"/>
      <c r="N6" s="19"/>
    </row>
    <row r="7" spans="1:15" x14ac:dyDescent="0.35">
      <c r="A7" s="4">
        <v>3</v>
      </c>
      <c r="B7" s="5" t="s">
        <v>117</v>
      </c>
      <c r="C7" s="5" t="s">
        <v>93</v>
      </c>
      <c r="D7" s="5" t="s">
        <v>92</v>
      </c>
      <c r="E7" s="6"/>
      <c r="F7" s="5"/>
      <c r="G7" s="5"/>
      <c r="H7" s="5"/>
      <c r="I7" s="5"/>
      <c r="J7" s="5"/>
      <c r="K7" s="5"/>
      <c r="L7" s="5"/>
      <c r="M7" s="5"/>
      <c r="N7" s="23">
        <f>SUM(E7:E8)</f>
        <v>0</v>
      </c>
      <c r="O7" s="1">
        <v>2</v>
      </c>
    </row>
    <row r="8" spans="1:15" ht="63" x14ac:dyDescent="0.35">
      <c r="A8" s="11">
        <v>4</v>
      </c>
      <c r="B8" s="7" t="s">
        <v>118</v>
      </c>
      <c r="C8" s="7" t="s">
        <v>93</v>
      </c>
      <c r="D8" s="7" t="s">
        <v>103</v>
      </c>
      <c r="E8" s="6"/>
      <c r="F8" s="6"/>
      <c r="G8" s="6"/>
      <c r="H8" s="6"/>
      <c r="I8" s="6"/>
      <c r="J8" s="6"/>
      <c r="K8" s="6"/>
      <c r="L8" s="6"/>
      <c r="M8" s="5"/>
      <c r="N8" s="6"/>
    </row>
    <row r="9" spans="1:15" x14ac:dyDescent="0.35">
      <c r="A9" s="11">
        <v>5</v>
      </c>
      <c r="B9" s="7" t="s">
        <v>131</v>
      </c>
      <c r="C9" s="7" t="s">
        <v>129</v>
      </c>
      <c r="D9" s="7" t="s">
        <v>128</v>
      </c>
      <c r="E9" s="6">
        <v>36400</v>
      </c>
      <c r="F9" s="6"/>
      <c r="G9" s="6"/>
      <c r="H9" s="6"/>
      <c r="I9" s="6"/>
      <c r="J9" s="6"/>
      <c r="K9" s="6"/>
      <c r="L9" s="6"/>
      <c r="M9" s="5"/>
      <c r="N9" s="6"/>
    </row>
    <row r="10" spans="1:15" ht="105" x14ac:dyDescent="0.35">
      <c r="A10" s="11">
        <v>6</v>
      </c>
      <c r="B10" s="7" t="s">
        <v>135</v>
      </c>
      <c r="C10" s="7" t="s">
        <v>129</v>
      </c>
      <c r="D10" s="7" t="s">
        <v>136</v>
      </c>
      <c r="E10" s="6">
        <v>17640</v>
      </c>
      <c r="F10" s="6"/>
      <c r="G10" s="6"/>
      <c r="H10" s="6"/>
      <c r="I10" s="6"/>
      <c r="J10" s="6"/>
      <c r="K10" s="6"/>
      <c r="L10" s="6"/>
      <c r="M10" s="5"/>
      <c r="N10" s="25">
        <f>SUM(E9:E12)</f>
        <v>79720</v>
      </c>
      <c r="O10" s="31">
        <v>4</v>
      </c>
    </row>
    <row r="11" spans="1:15" ht="50.25" customHeight="1" x14ac:dyDescent="0.35">
      <c r="A11" s="11">
        <v>7</v>
      </c>
      <c r="B11" s="7" t="s">
        <v>139</v>
      </c>
      <c r="C11" s="7" t="s">
        <v>129</v>
      </c>
      <c r="D11" s="9" t="s">
        <v>125</v>
      </c>
      <c r="E11" s="10">
        <v>13200</v>
      </c>
      <c r="F11" s="6"/>
      <c r="G11" s="6"/>
      <c r="H11" s="6"/>
      <c r="I11" s="6"/>
      <c r="J11" s="6"/>
      <c r="K11" s="6"/>
      <c r="L11" s="6"/>
      <c r="M11" s="5"/>
      <c r="N11" s="6"/>
    </row>
    <row r="12" spans="1:15" x14ac:dyDescent="0.35">
      <c r="A12" s="4">
        <v>8</v>
      </c>
      <c r="B12" s="7" t="s">
        <v>132</v>
      </c>
      <c r="C12" s="7" t="s">
        <v>129</v>
      </c>
      <c r="D12" s="5"/>
      <c r="E12" s="6">
        <v>12480</v>
      </c>
      <c r="F12" s="6"/>
      <c r="G12" s="6"/>
      <c r="H12" s="6"/>
      <c r="I12" s="6"/>
      <c r="J12" s="6"/>
      <c r="K12" s="6"/>
      <c r="L12" s="6"/>
      <c r="M12" s="5"/>
      <c r="N12" s="6"/>
    </row>
    <row r="13" spans="1:15" x14ac:dyDescent="0.35">
      <c r="A13" s="4">
        <v>9</v>
      </c>
      <c r="B13" s="7" t="s">
        <v>155</v>
      </c>
      <c r="C13" s="7" t="s">
        <v>154</v>
      </c>
      <c r="D13" s="5" t="s">
        <v>152</v>
      </c>
      <c r="E13" s="6">
        <v>33000</v>
      </c>
      <c r="F13" s="6"/>
      <c r="G13" s="6"/>
      <c r="H13" s="6"/>
      <c r="I13" s="6"/>
      <c r="J13" s="6"/>
      <c r="K13" s="6"/>
      <c r="L13" s="6"/>
      <c r="M13" s="5"/>
      <c r="N13" s="23">
        <f>SUM(E13:E15)</f>
        <v>33000</v>
      </c>
      <c r="O13" s="1">
        <v>3</v>
      </c>
    </row>
    <row r="14" spans="1:15" x14ac:dyDescent="0.35">
      <c r="A14" s="4">
        <v>10</v>
      </c>
      <c r="B14" s="5" t="s">
        <v>156</v>
      </c>
      <c r="C14" s="5" t="s">
        <v>154</v>
      </c>
      <c r="D14" s="5" t="s">
        <v>133</v>
      </c>
      <c r="E14" s="6">
        <v>0</v>
      </c>
      <c r="F14" s="6"/>
      <c r="G14" s="6"/>
      <c r="H14" s="6"/>
      <c r="I14" s="6"/>
      <c r="J14" s="6"/>
      <c r="K14" s="6"/>
      <c r="L14" s="6"/>
      <c r="M14" s="5"/>
      <c r="N14" s="6"/>
    </row>
    <row r="15" spans="1:15" x14ac:dyDescent="0.35">
      <c r="A15" s="4">
        <v>11</v>
      </c>
      <c r="B15" s="5" t="s">
        <v>165</v>
      </c>
      <c r="C15" s="5" t="s">
        <v>154</v>
      </c>
      <c r="D15" s="5" t="s">
        <v>133</v>
      </c>
      <c r="E15" s="6"/>
      <c r="F15" s="5"/>
      <c r="G15" s="5"/>
      <c r="H15" s="5"/>
      <c r="I15" s="5"/>
      <c r="J15" s="5"/>
      <c r="K15" s="5"/>
      <c r="L15" s="5"/>
      <c r="M15" s="5"/>
      <c r="N15" s="6"/>
    </row>
    <row r="16" spans="1:15" x14ac:dyDescent="0.35">
      <c r="A16" s="4">
        <v>12</v>
      </c>
      <c r="B16" s="5" t="s">
        <v>210</v>
      </c>
      <c r="C16" s="5" t="s">
        <v>209</v>
      </c>
      <c r="D16" s="5" t="s">
        <v>91</v>
      </c>
      <c r="E16" s="6">
        <v>55800</v>
      </c>
      <c r="F16" s="5"/>
      <c r="G16" s="5"/>
      <c r="H16" s="5"/>
      <c r="I16" s="5"/>
      <c r="J16" s="5"/>
      <c r="K16" s="5"/>
      <c r="L16" s="5"/>
      <c r="M16" s="5"/>
      <c r="N16" s="23">
        <f>SUM(E16:E20)</f>
        <v>90600</v>
      </c>
      <c r="O16" s="1">
        <v>5</v>
      </c>
    </row>
    <row r="17" spans="1:15" x14ac:dyDescent="0.35">
      <c r="A17" s="4">
        <v>13</v>
      </c>
      <c r="B17" s="5" t="s">
        <v>211</v>
      </c>
      <c r="C17" s="5" t="s">
        <v>209</v>
      </c>
      <c r="D17" s="5" t="s">
        <v>91</v>
      </c>
      <c r="E17" s="6">
        <v>6900</v>
      </c>
      <c r="F17" s="5"/>
      <c r="G17" s="5"/>
      <c r="H17" s="5"/>
      <c r="I17" s="5"/>
      <c r="J17" s="5"/>
      <c r="K17" s="5"/>
      <c r="L17" s="5"/>
      <c r="M17" s="5"/>
      <c r="N17" s="6"/>
    </row>
    <row r="18" spans="1:15" x14ac:dyDescent="0.35">
      <c r="A18" s="4">
        <v>14</v>
      </c>
      <c r="B18" s="5" t="s">
        <v>212</v>
      </c>
      <c r="C18" s="5" t="s">
        <v>209</v>
      </c>
      <c r="D18" s="5" t="s">
        <v>91</v>
      </c>
      <c r="E18" s="6">
        <v>8400</v>
      </c>
      <c r="F18" s="5"/>
      <c r="G18" s="5"/>
      <c r="H18" s="5"/>
      <c r="I18" s="5"/>
      <c r="J18" s="5"/>
      <c r="K18" s="5"/>
      <c r="L18" s="5"/>
      <c r="M18" s="5"/>
      <c r="N18" s="6"/>
    </row>
    <row r="19" spans="1:15" x14ac:dyDescent="0.35">
      <c r="A19" s="4">
        <v>15</v>
      </c>
      <c r="B19" s="5" t="s">
        <v>216</v>
      </c>
      <c r="C19" s="5" t="s">
        <v>209</v>
      </c>
      <c r="D19" s="5" t="s">
        <v>125</v>
      </c>
      <c r="E19" s="6">
        <v>15000</v>
      </c>
      <c r="F19" s="5"/>
      <c r="G19" s="5"/>
      <c r="H19" s="5"/>
      <c r="I19" s="5"/>
      <c r="J19" s="5"/>
      <c r="K19" s="5"/>
      <c r="L19" s="5"/>
      <c r="M19" s="5"/>
      <c r="N19" s="5"/>
    </row>
    <row r="20" spans="1:15" x14ac:dyDescent="0.35">
      <c r="A20" s="4">
        <v>16</v>
      </c>
      <c r="B20" s="5" t="s">
        <v>217</v>
      </c>
      <c r="C20" s="5" t="s">
        <v>209</v>
      </c>
      <c r="D20" s="5" t="s">
        <v>125</v>
      </c>
      <c r="E20" s="6">
        <v>4500</v>
      </c>
      <c r="F20" s="5"/>
      <c r="G20" s="5"/>
      <c r="H20" s="5"/>
      <c r="I20" s="5"/>
      <c r="J20" s="5"/>
      <c r="K20" s="5"/>
      <c r="L20" s="5"/>
      <c r="M20" s="5"/>
      <c r="N20" s="5"/>
    </row>
    <row r="21" spans="1:15" x14ac:dyDescent="0.35">
      <c r="A21" s="4">
        <v>17</v>
      </c>
      <c r="B21" s="5" t="s">
        <v>230</v>
      </c>
      <c r="C21" s="5" t="s">
        <v>227</v>
      </c>
      <c r="D21" s="5" t="s">
        <v>201</v>
      </c>
      <c r="E21" s="6">
        <v>18500</v>
      </c>
      <c r="F21" s="5"/>
      <c r="G21" s="5"/>
      <c r="H21" s="5"/>
      <c r="I21" s="5"/>
      <c r="J21" s="5"/>
      <c r="K21" s="5"/>
      <c r="L21" s="5"/>
      <c r="M21" s="5"/>
      <c r="N21" s="21">
        <f>SUM(E21:E23)</f>
        <v>41000</v>
      </c>
      <c r="O21" s="1">
        <v>3</v>
      </c>
    </row>
    <row r="22" spans="1:15" x14ac:dyDescent="0.35">
      <c r="A22" s="4">
        <v>18</v>
      </c>
      <c r="B22" s="5" t="s">
        <v>231</v>
      </c>
      <c r="C22" s="5" t="s">
        <v>227</v>
      </c>
      <c r="D22" s="5">
        <v>0</v>
      </c>
      <c r="E22" s="6">
        <v>0</v>
      </c>
      <c r="F22" s="5"/>
      <c r="G22" s="5"/>
      <c r="H22" s="5"/>
      <c r="I22" s="5"/>
      <c r="J22" s="5"/>
      <c r="K22" s="5"/>
      <c r="L22" s="5"/>
      <c r="M22" s="5"/>
      <c r="N22" s="5"/>
    </row>
    <row r="23" spans="1:15" x14ac:dyDescent="0.35">
      <c r="A23" s="4">
        <v>19</v>
      </c>
      <c r="B23" s="5" t="s">
        <v>240</v>
      </c>
      <c r="C23" s="5" t="s">
        <v>227</v>
      </c>
      <c r="D23" s="5" t="s">
        <v>201</v>
      </c>
      <c r="E23" s="6">
        <v>22500</v>
      </c>
      <c r="F23" s="5"/>
      <c r="G23" s="5"/>
      <c r="H23" s="5"/>
      <c r="I23" s="5"/>
      <c r="J23" s="5"/>
      <c r="K23" s="5"/>
      <c r="L23" s="5"/>
      <c r="M23" s="5"/>
      <c r="N23" s="5"/>
    </row>
    <row r="24" spans="1:15" x14ac:dyDescent="0.35">
      <c r="A24" s="4">
        <v>20</v>
      </c>
      <c r="B24" s="5" t="s">
        <v>249</v>
      </c>
      <c r="C24" s="5" t="s">
        <v>250</v>
      </c>
      <c r="D24" s="5" t="s">
        <v>125</v>
      </c>
      <c r="E24" s="6">
        <v>3600</v>
      </c>
      <c r="F24" s="5"/>
      <c r="G24" s="5"/>
      <c r="H24" s="5"/>
      <c r="I24" s="5"/>
      <c r="J24" s="5"/>
      <c r="K24" s="5"/>
      <c r="L24" s="5"/>
      <c r="M24" s="5"/>
      <c r="N24" s="21">
        <f>SUM(E24:E25)</f>
        <v>15600</v>
      </c>
      <c r="O24" s="1">
        <v>2</v>
      </c>
    </row>
    <row r="25" spans="1:15" x14ac:dyDescent="0.35">
      <c r="A25" s="4">
        <v>21</v>
      </c>
      <c r="B25" s="5" t="s">
        <v>251</v>
      </c>
      <c r="C25" s="5" t="s">
        <v>250</v>
      </c>
      <c r="D25" s="5" t="s">
        <v>125</v>
      </c>
      <c r="E25" s="6">
        <f>16500-4500</f>
        <v>12000</v>
      </c>
      <c r="F25" s="5"/>
      <c r="G25" s="5"/>
      <c r="H25" s="5"/>
      <c r="I25" s="5"/>
      <c r="J25" s="5"/>
      <c r="K25" s="5"/>
      <c r="L25" s="5"/>
      <c r="M25" s="5"/>
      <c r="N25" s="5"/>
    </row>
    <row r="26" spans="1:15" x14ac:dyDescent="0.35">
      <c r="A26" s="4">
        <v>22</v>
      </c>
      <c r="B26" s="5" t="s">
        <v>262</v>
      </c>
      <c r="C26" s="5" t="s">
        <v>261</v>
      </c>
      <c r="D26" s="5" t="s">
        <v>91</v>
      </c>
      <c r="E26" s="6">
        <v>7200</v>
      </c>
      <c r="F26" s="5"/>
      <c r="G26" s="5"/>
      <c r="H26" s="5"/>
      <c r="I26" s="5"/>
      <c r="J26" s="5"/>
      <c r="K26" s="5"/>
      <c r="L26" s="5"/>
      <c r="M26" s="5"/>
      <c r="N26" s="21">
        <f>SUM(E26:E27)</f>
        <v>84573</v>
      </c>
      <c r="O26" s="1">
        <v>2</v>
      </c>
    </row>
    <row r="27" spans="1:15" x14ac:dyDescent="0.35">
      <c r="A27" s="4">
        <v>23</v>
      </c>
      <c r="B27" s="5" t="s">
        <v>266</v>
      </c>
      <c r="C27" s="5" t="s">
        <v>261</v>
      </c>
      <c r="D27" s="5" t="s">
        <v>125</v>
      </c>
      <c r="E27" s="6">
        <v>77373</v>
      </c>
      <c r="F27" s="5"/>
      <c r="G27" s="5"/>
      <c r="H27" s="5"/>
      <c r="I27" s="5"/>
      <c r="J27" s="5"/>
      <c r="K27" s="5"/>
      <c r="L27" s="5"/>
      <c r="M27" s="5"/>
      <c r="N27" s="5"/>
    </row>
    <row r="28" spans="1:15" x14ac:dyDescent="0.35">
      <c r="A28" s="4">
        <v>24</v>
      </c>
      <c r="B28" s="5" t="s">
        <v>283</v>
      </c>
      <c r="C28" s="5" t="s">
        <v>279</v>
      </c>
      <c r="D28" s="5" t="s">
        <v>91</v>
      </c>
      <c r="E28" s="6">
        <v>25190</v>
      </c>
      <c r="F28" s="5"/>
      <c r="G28" s="5"/>
      <c r="H28" s="5"/>
      <c r="I28" s="5"/>
      <c r="J28" s="5"/>
      <c r="K28" s="5"/>
      <c r="L28" s="5"/>
      <c r="M28" s="5"/>
      <c r="N28" s="21">
        <f>SUM(E28:E30)</f>
        <v>57655.75</v>
      </c>
      <c r="O28" s="1">
        <v>3</v>
      </c>
    </row>
    <row r="29" spans="1:15" x14ac:dyDescent="0.35">
      <c r="A29" s="4">
        <v>25</v>
      </c>
      <c r="B29" s="5" t="s">
        <v>284</v>
      </c>
      <c r="C29" s="5" t="s">
        <v>279</v>
      </c>
      <c r="D29" s="5" t="s">
        <v>91</v>
      </c>
      <c r="E29" s="6">
        <v>12000</v>
      </c>
      <c r="F29" s="5"/>
      <c r="G29" s="5"/>
      <c r="H29" s="5"/>
      <c r="I29" s="5"/>
      <c r="J29" s="5"/>
      <c r="K29" s="5"/>
      <c r="L29" s="5"/>
      <c r="M29" s="5"/>
      <c r="N29" s="5"/>
    </row>
    <row r="30" spans="1:15" x14ac:dyDescent="0.35">
      <c r="A30" s="4">
        <v>26</v>
      </c>
      <c r="B30" s="5" t="s">
        <v>293</v>
      </c>
      <c r="C30" s="5" t="s">
        <v>279</v>
      </c>
      <c r="D30" s="5"/>
      <c r="E30" s="6">
        <v>20465.75</v>
      </c>
      <c r="F30" s="5"/>
      <c r="G30" s="5"/>
      <c r="H30" s="5"/>
      <c r="I30" s="5"/>
      <c r="J30" s="5"/>
      <c r="K30" s="5"/>
      <c r="L30" s="5"/>
      <c r="M30" s="5"/>
      <c r="N30" s="5"/>
    </row>
    <row r="31" spans="1:15" x14ac:dyDescent="0.35">
      <c r="A31" s="4">
        <v>27</v>
      </c>
      <c r="B31" s="5" t="s">
        <v>311</v>
      </c>
      <c r="C31" s="5" t="s">
        <v>301</v>
      </c>
      <c r="D31" s="5" t="s">
        <v>125</v>
      </c>
      <c r="E31" s="6">
        <v>24265</v>
      </c>
      <c r="F31" s="5"/>
      <c r="G31" s="5"/>
      <c r="H31" s="5"/>
      <c r="I31" s="5"/>
      <c r="J31" s="5"/>
      <c r="K31" s="5"/>
      <c r="L31" s="5"/>
      <c r="M31" s="5"/>
      <c r="N31" s="21">
        <f>SUM(E31)</f>
        <v>24265</v>
      </c>
      <c r="O31" s="1">
        <v>1</v>
      </c>
    </row>
    <row r="32" spans="1:15" x14ac:dyDescent="0.35">
      <c r="A32" s="4">
        <v>28</v>
      </c>
      <c r="B32" s="5" t="s">
        <v>319</v>
      </c>
      <c r="C32" s="5" t="s">
        <v>318</v>
      </c>
      <c r="D32" s="5" t="s">
        <v>201</v>
      </c>
      <c r="E32" s="6">
        <v>39900</v>
      </c>
      <c r="F32" s="5"/>
      <c r="G32" s="5"/>
      <c r="H32" s="5"/>
      <c r="I32" s="5"/>
      <c r="J32" s="5"/>
      <c r="K32" s="5"/>
      <c r="L32" s="5"/>
      <c r="M32" s="5"/>
      <c r="N32" s="21">
        <f>SUM(E32:E34)</f>
        <v>117300</v>
      </c>
      <c r="O32" s="1">
        <v>3</v>
      </c>
    </row>
    <row r="33" spans="1:15" x14ac:dyDescent="0.35">
      <c r="A33" s="4">
        <v>29</v>
      </c>
      <c r="B33" s="5" t="s">
        <v>320</v>
      </c>
      <c r="C33" s="5" t="s">
        <v>318</v>
      </c>
      <c r="D33" s="5" t="s">
        <v>201</v>
      </c>
      <c r="E33" s="6">
        <v>6580</v>
      </c>
      <c r="F33" s="5"/>
      <c r="G33" s="5"/>
      <c r="H33" s="5"/>
      <c r="I33" s="5"/>
      <c r="J33" s="5"/>
      <c r="K33" s="5"/>
      <c r="L33" s="5"/>
      <c r="M33" s="5"/>
      <c r="N33" s="5"/>
    </row>
    <row r="34" spans="1:15" x14ac:dyDescent="0.35">
      <c r="A34" s="4">
        <v>30</v>
      </c>
      <c r="B34" s="5" t="s">
        <v>322</v>
      </c>
      <c r="C34" s="5" t="s">
        <v>318</v>
      </c>
      <c r="D34" s="5" t="s">
        <v>201</v>
      </c>
      <c r="E34" s="6">
        <v>70820</v>
      </c>
      <c r="F34" s="5"/>
      <c r="G34" s="5"/>
      <c r="H34" s="5"/>
      <c r="I34" s="5"/>
      <c r="J34" s="5"/>
      <c r="K34" s="5"/>
      <c r="L34" s="5"/>
      <c r="M34" s="5"/>
      <c r="N34" s="5"/>
    </row>
    <row r="35" spans="1:15" x14ac:dyDescent="0.35">
      <c r="A35" s="4">
        <v>31</v>
      </c>
      <c r="B35" s="5" t="s">
        <v>342</v>
      </c>
      <c r="C35" s="5" t="s">
        <v>335</v>
      </c>
      <c r="D35" s="5" t="s">
        <v>133</v>
      </c>
      <c r="E35" s="6">
        <v>0</v>
      </c>
      <c r="F35" s="5"/>
      <c r="G35" s="5"/>
      <c r="H35" s="5"/>
      <c r="I35" s="5"/>
      <c r="J35" s="5"/>
      <c r="K35" s="5"/>
      <c r="L35" s="5"/>
      <c r="M35" s="5"/>
      <c r="N35" s="21">
        <f>SUM(E35:E36)</f>
        <v>7450</v>
      </c>
      <c r="O35" s="1">
        <v>2</v>
      </c>
    </row>
    <row r="36" spans="1:15" x14ac:dyDescent="0.35">
      <c r="A36" s="4">
        <v>32</v>
      </c>
      <c r="B36" s="5" t="s">
        <v>348</v>
      </c>
      <c r="C36" s="5" t="s">
        <v>335</v>
      </c>
      <c r="D36" s="5" t="s">
        <v>91</v>
      </c>
      <c r="E36" s="6">
        <v>7450</v>
      </c>
      <c r="F36" s="5"/>
      <c r="G36" s="5"/>
      <c r="H36" s="5"/>
      <c r="I36" s="5"/>
      <c r="J36" s="5"/>
      <c r="K36" s="5"/>
      <c r="L36" s="5"/>
      <c r="M36" s="5"/>
      <c r="N36" s="5"/>
    </row>
    <row r="37" spans="1:15" x14ac:dyDescent="0.35">
      <c r="A37" s="4">
        <v>33</v>
      </c>
      <c r="B37" s="5" t="s">
        <v>355</v>
      </c>
      <c r="C37" s="5" t="s">
        <v>353</v>
      </c>
      <c r="D37" s="5" t="s">
        <v>125</v>
      </c>
      <c r="E37" s="6">
        <v>1498</v>
      </c>
      <c r="F37" s="5"/>
      <c r="G37" s="5"/>
      <c r="H37" s="5"/>
      <c r="I37" s="5"/>
      <c r="J37" s="5"/>
      <c r="K37" s="5"/>
      <c r="L37" s="5"/>
      <c r="M37" s="5"/>
      <c r="N37" s="5">
        <f>SUM(E37:E38)</f>
        <v>6651</v>
      </c>
      <c r="O37" s="1">
        <v>2</v>
      </c>
    </row>
    <row r="38" spans="1:15" x14ac:dyDescent="0.35">
      <c r="A38" s="4">
        <v>34</v>
      </c>
      <c r="B38" s="5" t="s">
        <v>355</v>
      </c>
      <c r="C38" s="5" t="s">
        <v>353</v>
      </c>
      <c r="D38" s="5" t="s">
        <v>125</v>
      </c>
      <c r="E38" s="6">
        <v>5153</v>
      </c>
      <c r="F38" s="5"/>
      <c r="G38" s="5"/>
      <c r="H38" s="5"/>
      <c r="I38" s="5"/>
      <c r="J38" s="5"/>
      <c r="K38" s="5"/>
      <c r="L38" s="5"/>
      <c r="M38" s="5"/>
      <c r="N38" s="5"/>
    </row>
    <row r="39" spans="1:15" x14ac:dyDescent="0.3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5" x14ac:dyDescent="0.35">
      <c r="E40" s="39">
        <f>SUM(E5:E38)</f>
        <v>621371.75</v>
      </c>
    </row>
  </sheetData>
  <mergeCells count="10">
    <mergeCell ref="O3:O4"/>
    <mergeCell ref="N3:N4"/>
    <mergeCell ref="A3:A4"/>
    <mergeCell ref="B3:B4"/>
    <mergeCell ref="D3:D4"/>
    <mergeCell ref="E3:E4"/>
    <mergeCell ref="F3:I3"/>
    <mergeCell ref="J3:J4"/>
    <mergeCell ref="K3:M3"/>
    <mergeCell ref="C3:C4"/>
  </mergeCells>
  <pageMargins left="0.51181102362204722" right="0.31496062992125984" top="0.74803149606299213" bottom="0.74803149606299213" header="0.31496062992125984" footer="0.11811023622047245"/>
  <pageSetup paperSize="9" scale="9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6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10" sqref="B9:B10"/>
    </sheetView>
  </sheetViews>
  <sheetFormatPr defaultRowHeight="21" x14ac:dyDescent="0.35"/>
  <cols>
    <col min="1" max="1" width="6.25" style="1" customWidth="1"/>
    <col min="2" max="2" width="49.25" style="1" customWidth="1"/>
    <col min="3" max="3" width="13.125" style="1" customWidth="1"/>
    <col min="4" max="4" width="12" style="1" customWidth="1"/>
    <col min="5" max="5" width="10.875" style="1" bestFit="1" customWidth="1"/>
    <col min="6" max="9" width="9" style="1" customWidth="1"/>
    <col min="10" max="10" width="9.625" style="1" customWidth="1"/>
    <col min="11" max="12" width="9.625" style="1" hidden="1" customWidth="1"/>
    <col min="13" max="13" width="12.125" style="1" hidden="1" customWidth="1"/>
    <col min="14" max="14" width="11" style="1" hidden="1" customWidth="1"/>
    <col min="15" max="15" width="0" style="1" hidden="1" customWidth="1"/>
    <col min="16" max="16384" width="9" style="1"/>
  </cols>
  <sheetData>
    <row r="1" spans="1:15" x14ac:dyDescent="0.35">
      <c r="A1" s="3" t="s">
        <v>52</v>
      </c>
    </row>
    <row r="2" spans="1:15" ht="12" customHeight="1" x14ac:dyDescent="0.35"/>
    <row r="3" spans="1:15" ht="21" customHeight="1" x14ac:dyDescent="0.35">
      <c r="A3" s="48" t="s">
        <v>4</v>
      </c>
      <c r="B3" s="48" t="s">
        <v>5</v>
      </c>
      <c r="C3" s="53" t="s">
        <v>104</v>
      </c>
      <c r="D3" s="53" t="s">
        <v>19</v>
      </c>
      <c r="E3" s="48" t="s">
        <v>7</v>
      </c>
      <c r="F3" s="47" t="s">
        <v>12</v>
      </c>
      <c r="G3" s="47"/>
      <c r="H3" s="47"/>
      <c r="I3" s="47"/>
      <c r="J3" s="48" t="s">
        <v>13</v>
      </c>
      <c r="K3" s="55" t="s">
        <v>14</v>
      </c>
      <c r="L3" s="56"/>
      <c r="M3" s="57"/>
      <c r="N3" s="59" t="s">
        <v>83</v>
      </c>
      <c r="O3" s="51" t="s">
        <v>173</v>
      </c>
    </row>
    <row r="4" spans="1:15" x14ac:dyDescent="0.35">
      <c r="A4" s="48"/>
      <c r="B4" s="48"/>
      <c r="C4" s="54"/>
      <c r="D4" s="54"/>
      <c r="E4" s="48"/>
      <c r="F4" s="43" t="s">
        <v>8</v>
      </c>
      <c r="G4" s="43" t="s">
        <v>9</v>
      </c>
      <c r="H4" s="43" t="s">
        <v>10</v>
      </c>
      <c r="I4" s="43" t="s">
        <v>11</v>
      </c>
      <c r="J4" s="48"/>
      <c r="K4" s="8" t="s">
        <v>87</v>
      </c>
      <c r="L4" s="8" t="s">
        <v>88</v>
      </c>
      <c r="M4" s="12" t="s">
        <v>89</v>
      </c>
      <c r="N4" s="59"/>
      <c r="O4" s="51"/>
    </row>
    <row r="5" spans="1:15" x14ac:dyDescent="0.35">
      <c r="A5" s="4">
        <v>1</v>
      </c>
      <c r="B5" s="5" t="s">
        <v>67</v>
      </c>
      <c r="C5" s="5" t="s">
        <v>24</v>
      </c>
      <c r="D5" s="5"/>
      <c r="E5" s="6"/>
      <c r="F5" s="5"/>
      <c r="G5" s="5"/>
      <c r="H5" s="5"/>
      <c r="I5" s="5"/>
      <c r="J5" s="5"/>
      <c r="K5" s="5"/>
      <c r="L5" s="5"/>
      <c r="M5" s="5"/>
      <c r="N5" s="16">
        <f>SUM(E5)</f>
        <v>0</v>
      </c>
    </row>
    <row r="6" spans="1:15" ht="42" x14ac:dyDescent="0.35">
      <c r="A6" s="4">
        <v>2</v>
      </c>
      <c r="B6" s="7" t="s">
        <v>164</v>
      </c>
      <c r="C6" s="7" t="s">
        <v>154</v>
      </c>
      <c r="D6" s="7" t="s">
        <v>152</v>
      </c>
      <c r="E6" s="10">
        <v>106430</v>
      </c>
      <c r="F6" s="6"/>
      <c r="G6" s="6"/>
      <c r="H6" s="6"/>
      <c r="I6" s="6"/>
      <c r="J6" s="6"/>
      <c r="K6" s="6"/>
      <c r="L6" s="6"/>
      <c r="M6" s="5"/>
      <c r="N6" s="23">
        <f>SUM(E6:E7)</f>
        <v>172580</v>
      </c>
      <c r="O6" s="1">
        <v>2</v>
      </c>
    </row>
    <row r="7" spans="1:15" ht="42" x14ac:dyDescent="0.35">
      <c r="A7" s="18">
        <v>3</v>
      </c>
      <c r="B7" s="7" t="s">
        <v>167</v>
      </c>
      <c r="C7" s="7" t="s">
        <v>154</v>
      </c>
      <c r="D7" s="7" t="s">
        <v>152</v>
      </c>
      <c r="E7" s="10">
        <v>66150</v>
      </c>
      <c r="F7" s="6"/>
      <c r="G7" s="6"/>
      <c r="H7" s="6"/>
      <c r="I7" s="6"/>
      <c r="J7" s="6"/>
      <c r="K7" s="6"/>
      <c r="L7" s="6"/>
      <c r="M7" s="5"/>
      <c r="N7" s="6"/>
    </row>
    <row r="8" spans="1:15" x14ac:dyDescent="0.35">
      <c r="A8" s="4">
        <v>4</v>
      </c>
      <c r="B8" s="7" t="s">
        <v>203</v>
      </c>
      <c r="C8" s="7" t="s">
        <v>196</v>
      </c>
      <c r="D8" s="7" t="s">
        <v>201</v>
      </c>
      <c r="E8" s="6">
        <v>18600</v>
      </c>
      <c r="F8" s="6"/>
      <c r="G8" s="6"/>
      <c r="H8" s="6"/>
      <c r="I8" s="6"/>
      <c r="J8" s="6"/>
      <c r="K8" s="6"/>
      <c r="L8" s="6"/>
      <c r="M8" s="5"/>
      <c r="N8" s="21">
        <f>SUM(E8:E10)</f>
        <v>48200</v>
      </c>
      <c r="O8" s="1">
        <v>2</v>
      </c>
    </row>
    <row r="9" spans="1:15" ht="50.25" customHeight="1" x14ac:dyDescent="0.35">
      <c r="A9" s="11"/>
      <c r="B9" s="7"/>
      <c r="C9" s="7"/>
      <c r="D9" s="9" t="s">
        <v>204</v>
      </c>
      <c r="E9" s="10">
        <v>12000</v>
      </c>
      <c r="F9" s="6"/>
      <c r="G9" s="6"/>
      <c r="H9" s="6"/>
      <c r="I9" s="6"/>
      <c r="J9" s="6"/>
      <c r="K9" s="6"/>
      <c r="L9" s="6"/>
      <c r="M9" s="5"/>
      <c r="N9" s="5"/>
    </row>
    <row r="10" spans="1:15" ht="42" x14ac:dyDescent="0.35">
      <c r="A10" s="4">
        <v>5</v>
      </c>
      <c r="B10" s="7" t="s">
        <v>205</v>
      </c>
      <c r="C10" s="7" t="s">
        <v>196</v>
      </c>
      <c r="D10" s="5" t="s">
        <v>108</v>
      </c>
      <c r="E10" s="6">
        <v>17600</v>
      </c>
      <c r="F10" s="6"/>
      <c r="G10" s="6"/>
      <c r="H10" s="6"/>
      <c r="I10" s="6"/>
      <c r="J10" s="6"/>
      <c r="K10" s="6"/>
      <c r="L10" s="6"/>
      <c r="M10" s="5"/>
      <c r="N10" s="5"/>
    </row>
    <row r="11" spans="1:15" ht="42" x14ac:dyDescent="0.35">
      <c r="A11" s="4">
        <v>6</v>
      </c>
      <c r="B11" s="7" t="s">
        <v>247</v>
      </c>
      <c r="C11" s="7" t="s">
        <v>227</v>
      </c>
      <c r="D11" s="5" t="s">
        <v>108</v>
      </c>
      <c r="E11" s="6">
        <v>2000</v>
      </c>
      <c r="F11" s="6"/>
      <c r="G11" s="6"/>
      <c r="H11" s="6"/>
      <c r="I11" s="6"/>
      <c r="J11" s="6"/>
      <c r="K11" s="6"/>
      <c r="L11" s="6"/>
      <c r="M11" s="5"/>
      <c r="N11" s="23">
        <f>SUM(E11)</f>
        <v>2000</v>
      </c>
      <c r="O11" s="1">
        <v>1</v>
      </c>
    </row>
    <row r="12" spans="1:15" x14ac:dyDescent="0.35">
      <c r="A12" s="4">
        <v>7</v>
      </c>
      <c r="B12" s="7" t="s">
        <v>281</v>
      </c>
      <c r="C12" s="7" t="s">
        <v>279</v>
      </c>
      <c r="D12" s="5" t="s">
        <v>108</v>
      </c>
      <c r="E12" s="6">
        <v>8200</v>
      </c>
      <c r="F12" s="6"/>
      <c r="G12" s="6"/>
      <c r="H12" s="6"/>
      <c r="I12" s="6"/>
      <c r="J12" s="6"/>
      <c r="K12" s="6"/>
      <c r="L12" s="6"/>
      <c r="M12" s="5"/>
      <c r="N12" s="23">
        <f>SUM(E12)</f>
        <v>8200</v>
      </c>
      <c r="O12" s="1">
        <v>1</v>
      </c>
    </row>
    <row r="13" spans="1:15" x14ac:dyDescent="0.35">
      <c r="A13" s="4">
        <v>8</v>
      </c>
      <c r="B13" s="7" t="s">
        <v>347</v>
      </c>
      <c r="C13" s="7" t="s">
        <v>335</v>
      </c>
      <c r="D13" s="5" t="s">
        <v>108</v>
      </c>
      <c r="E13" s="6">
        <v>15480</v>
      </c>
      <c r="F13" s="6"/>
      <c r="G13" s="6"/>
      <c r="H13" s="6"/>
      <c r="I13" s="6"/>
      <c r="J13" s="6"/>
      <c r="K13" s="6"/>
      <c r="L13" s="6"/>
      <c r="M13" s="5"/>
      <c r="N13" s="34">
        <f>SUM(E13)</f>
        <v>15480</v>
      </c>
      <c r="O13" s="1">
        <v>1</v>
      </c>
    </row>
    <row r="14" spans="1:15" x14ac:dyDescent="0.35">
      <c r="A14" s="4"/>
      <c r="B14" s="7"/>
      <c r="C14" s="7"/>
      <c r="D14" s="5"/>
      <c r="E14" s="6"/>
      <c r="F14" s="6"/>
      <c r="G14" s="6"/>
      <c r="H14" s="6"/>
      <c r="I14" s="6"/>
      <c r="J14" s="6"/>
      <c r="K14" s="6"/>
      <c r="L14" s="6"/>
      <c r="M14" s="5"/>
      <c r="N14" s="5"/>
    </row>
    <row r="15" spans="1:15" x14ac:dyDescent="0.35">
      <c r="A15" s="4"/>
      <c r="B15" s="7"/>
      <c r="C15" s="7"/>
      <c r="D15" s="5"/>
      <c r="E15" s="5"/>
      <c r="F15" s="6"/>
      <c r="G15" s="6"/>
      <c r="H15" s="6"/>
      <c r="I15" s="6"/>
      <c r="J15" s="6"/>
      <c r="K15" s="6"/>
      <c r="L15" s="6"/>
      <c r="M15" s="5"/>
      <c r="N15" s="5"/>
    </row>
    <row r="16" spans="1:15" x14ac:dyDescent="0.35">
      <c r="E16" s="39">
        <f>SUM(E6:E15)</f>
        <v>246460</v>
      </c>
      <c r="F16" s="2"/>
      <c r="G16" s="2"/>
      <c r="H16" s="2"/>
      <c r="I16" s="2"/>
      <c r="J16" s="2"/>
      <c r="K16" s="2"/>
      <c r="L16" s="2"/>
    </row>
  </sheetData>
  <mergeCells count="10">
    <mergeCell ref="O3:O4"/>
    <mergeCell ref="N3:N4"/>
    <mergeCell ref="A3:A4"/>
    <mergeCell ref="B3:B4"/>
    <mergeCell ref="D3:D4"/>
    <mergeCell ref="E3:E4"/>
    <mergeCell ref="F3:I3"/>
    <mergeCell ref="J3:J4"/>
    <mergeCell ref="K3:M3"/>
    <mergeCell ref="C3:C4"/>
  </mergeCells>
  <pageMargins left="0.51181102362204722" right="0.31496062992125984" top="0.74803149606299213" bottom="0.74803149606299213" header="0.31496062992125984" footer="0.11811023622047245"/>
  <pageSetup paperSize="9" scale="9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4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7" sqref="B7"/>
    </sheetView>
  </sheetViews>
  <sheetFormatPr defaultRowHeight="21" x14ac:dyDescent="0.35"/>
  <cols>
    <col min="1" max="1" width="6.25" style="1" customWidth="1"/>
    <col min="2" max="2" width="49.25" style="1" customWidth="1"/>
    <col min="3" max="3" width="12" style="1" customWidth="1"/>
    <col min="4" max="4" width="12.25" style="1" customWidth="1"/>
    <col min="5" max="5" width="9.875" style="1" bestFit="1" customWidth="1"/>
    <col min="6" max="6" width="11.125" style="1" customWidth="1"/>
    <col min="7" max="7" width="10.75" style="1" customWidth="1"/>
    <col min="8" max="8" width="10.125" style="1" customWidth="1"/>
    <col min="9" max="9" width="9" style="1" customWidth="1"/>
    <col min="10" max="10" width="9.625" style="1" customWidth="1"/>
    <col min="11" max="12" width="9.625" style="1" hidden="1" customWidth="1"/>
    <col min="13" max="13" width="12.125" style="1" hidden="1" customWidth="1"/>
    <col min="14" max="14" width="9.875" style="1" hidden="1" customWidth="1"/>
    <col min="15" max="15" width="0" style="1" hidden="1" customWidth="1"/>
    <col min="16" max="16384" width="9" style="1"/>
  </cols>
  <sheetData>
    <row r="1" spans="1:15" x14ac:dyDescent="0.35">
      <c r="A1" s="3" t="s">
        <v>55</v>
      </c>
    </row>
    <row r="2" spans="1:15" ht="9" customHeight="1" x14ac:dyDescent="0.35"/>
    <row r="3" spans="1:15" ht="21" customHeight="1" x14ac:dyDescent="0.35">
      <c r="A3" s="48" t="s">
        <v>4</v>
      </c>
      <c r="B3" s="48" t="s">
        <v>5</v>
      </c>
      <c r="C3" s="53" t="s">
        <v>104</v>
      </c>
      <c r="D3" s="53" t="s">
        <v>19</v>
      </c>
      <c r="E3" s="48" t="s">
        <v>7</v>
      </c>
      <c r="F3" s="47" t="s">
        <v>12</v>
      </c>
      <c r="G3" s="47"/>
      <c r="H3" s="47"/>
      <c r="I3" s="47"/>
      <c r="J3" s="48" t="s">
        <v>13</v>
      </c>
      <c r="K3" s="55" t="s">
        <v>14</v>
      </c>
      <c r="L3" s="56"/>
      <c r="M3" s="57"/>
      <c r="N3" s="58" t="s">
        <v>83</v>
      </c>
      <c r="O3" s="58" t="s">
        <v>173</v>
      </c>
    </row>
    <row r="4" spans="1:15" x14ac:dyDescent="0.35">
      <c r="A4" s="48"/>
      <c r="B4" s="48"/>
      <c r="C4" s="54"/>
      <c r="D4" s="54"/>
      <c r="E4" s="48"/>
      <c r="F4" s="43" t="s">
        <v>8</v>
      </c>
      <c r="G4" s="43" t="s">
        <v>9</v>
      </c>
      <c r="H4" s="43" t="s">
        <v>10</v>
      </c>
      <c r="I4" s="43" t="s">
        <v>11</v>
      </c>
      <c r="J4" s="48"/>
      <c r="K4" s="8" t="s">
        <v>87</v>
      </c>
      <c r="L4" s="8" t="s">
        <v>88</v>
      </c>
      <c r="M4" s="12" t="s">
        <v>89</v>
      </c>
      <c r="N4" s="58"/>
      <c r="O4" s="58"/>
    </row>
    <row r="5" spans="1:15" x14ac:dyDescent="0.35">
      <c r="A5" s="18">
        <v>1</v>
      </c>
      <c r="B5" s="26" t="s">
        <v>192</v>
      </c>
      <c r="C5" s="8" t="s">
        <v>175</v>
      </c>
      <c r="D5" s="8" t="s">
        <v>108</v>
      </c>
      <c r="E5" s="22">
        <v>16980</v>
      </c>
      <c r="F5" s="28">
        <f>16980</f>
        <v>16980</v>
      </c>
      <c r="G5" s="4"/>
      <c r="H5" s="4"/>
      <c r="I5" s="4"/>
      <c r="J5" s="22">
        <f>SUM(F5:I5)</f>
        <v>16980</v>
      </c>
      <c r="K5" s="8"/>
      <c r="L5" s="8"/>
      <c r="M5" s="12"/>
      <c r="N5" s="32">
        <f>SUM(E5:E6)</f>
        <v>16980</v>
      </c>
      <c r="O5" s="19">
        <v>2</v>
      </c>
    </row>
    <row r="6" spans="1:15" x14ac:dyDescent="0.35">
      <c r="A6" s="18">
        <v>2</v>
      </c>
      <c r="B6" s="26" t="s">
        <v>193</v>
      </c>
      <c r="C6" s="8" t="s">
        <v>175</v>
      </c>
      <c r="D6" s="8" t="s">
        <v>133</v>
      </c>
      <c r="E6" s="18"/>
      <c r="F6" s="4"/>
      <c r="G6" s="4"/>
      <c r="H6" s="4"/>
      <c r="I6" s="4"/>
      <c r="J6" s="18"/>
      <c r="K6" s="8"/>
      <c r="L6" s="8"/>
      <c r="M6" s="12"/>
      <c r="N6" s="19"/>
      <c r="O6" s="19"/>
    </row>
    <row r="7" spans="1:15" x14ac:dyDescent="0.35">
      <c r="A7" s="4">
        <v>3</v>
      </c>
      <c r="B7" s="5" t="s">
        <v>113</v>
      </c>
      <c r="C7" s="5" t="s">
        <v>93</v>
      </c>
      <c r="D7" s="5" t="s">
        <v>91</v>
      </c>
      <c r="E7" s="6">
        <f>1750+1250</f>
        <v>3000</v>
      </c>
      <c r="F7" s="5"/>
      <c r="G7" s="5"/>
      <c r="H7" s="5"/>
      <c r="I7" s="5"/>
      <c r="J7" s="5"/>
      <c r="K7" s="5"/>
      <c r="L7" s="5"/>
      <c r="M7" s="5"/>
      <c r="N7" s="16">
        <f>SUM(E7:E10)</f>
        <v>10200</v>
      </c>
      <c r="O7" s="5">
        <v>4</v>
      </c>
    </row>
    <row r="8" spans="1:15" x14ac:dyDescent="0.35">
      <c r="A8" s="4">
        <v>4</v>
      </c>
      <c r="B8" s="5" t="s">
        <v>126</v>
      </c>
      <c r="C8" s="5" t="s">
        <v>93</v>
      </c>
      <c r="D8" s="5" t="s">
        <v>127</v>
      </c>
      <c r="E8" s="6">
        <f>2100+1500</f>
        <v>3600</v>
      </c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ht="42" x14ac:dyDescent="0.35">
      <c r="A9" s="4">
        <v>5</v>
      </c>
      <c r="B9" s="7" t="s">
        <v>114</v>
      </c>
      <c r="C9" s="7" t="s">
        <v>93</v>
      </c>
      <c r="D9" s="5" t="s">
        <v>91</v>
      </c>
      <c r="E9" s="5">
        <v>3600</v>
      </c>
      <c r="F9" s="6"/>
      <c r="G9" s="6"/>
      <c r="H9" s="6"/>
      <c r="I9" s="6"/>
      <c r="J9" s="6"/>
      <c r="K9" s="6"/>
      <c r="L9" s="6"/>
      <c r="M9" s="5"/>
      <c r="N9" s="5"/>
      <c r="O9" s="5"/>
    </row>
    <row r="10" spans="1:15" x14ac:dyDescent="0.35">
      <c r="A10" s="4">
        <v>6</v>
      </c>
      <c r="B10" s="7" t="s">
        <v>115</v>
      </c>
      <c r="C10" s="7" t="s">
        <v>93</v>
      </c>
      <c r="D10" s="5" t="s">
        <v>91</v>
      </c>
      <c r="E10" s="5">
        <v>0</v>
      </c>
      <c r="F10" s="6"/>
      <c r="G10" s="6"/>
      <c r="H10" s="6"/>
      <c r="I10" s="6"/>
      <c r="J10" s="6"/>
      <c r="K10" s="6"/>
      <c r="L10" s="6"/>
      <c r="M10" s="5"/>
      <c r="N10" s="5"/>
      <c r="O10" s="5"/>
    </row>
    <row r="11" spans="1:15" ht="42" x14ac:dyDescent="0.35">
      <c r="A11" s="11">
        <v>7</v>
      </c>
      <c r="B11" s="7" t="s">
        <v>145</v>
      </c>
      <c r="C11" s="7" t="s">
        <v>129</v>
      </c>
      <c r="D11" s="7" t="s">
        <v>125</v>
      </c>
      <c r="E11" s="9">
        <v>58700</v>
      </c>
      <c r="F11" s="10"/>
      <c r="G11" s="10">
        <f>21400+9600+3000+3000</f>
        <v>37000</v>
      </c>
      <c r="H11" s="10"/>
      <c r="I11" s="10"/>
      <c r="J11" s="10"/>
      <c r="K11" s="10"/>
      <c r="L11" s="10"/>
      <c r="M11" s="9"/>
      <c r="N11" s="33">
        <f>SUM(E11:E14)</f>
        <v>65900</v>
      </c>
      <c r="O11" s="9">
        <v>2</v>
      </c>
    </row>
    <row r="12" spans="1:15" x14ac:dyDescent="0.35">
      <c r="A12" s="4"/>
      <c r="B12" s="7" t="s">
        <v>146</v>
      </c>
      <c r="C12" s="7"/>
      <c r="D12" s="7"/>
      <c r="E12" s="5"/>
      <c r="F12" s="6"/>
      <c r="G12" s="6">
        <f>5000+4900+6000+1000+1800</f>
        <v>18700</v>
      </c>
      <c r="H12" s="6"/>
      <c r="I12" s="6"/>
      <c r="J12" s="6"/>
      <c r="K12" s="6"/>
      <c r="L12" s="6"/>
      <c r="M12" s="5"/>
      <c r="N12" s="5"/>
      <c r="O12" s="5"/>
    </row>
    <row r="13" spans="1:15" x14ac:dyDescent="0.35">
      <c r="A13" s="4"/>
      <c r="B13" s="7" t="s">
        <v>147</v>
      </c>
      <c r="C13" s="7"/>
      <c r="D13" s="7"/>
      <c r="E13" s="5"/>
      <c r="F13" s="6"/>
      <c r="G13" s="6">
        <v>3000</v>
      </c>
      <c r="H13" s="6"/>
      <c r="I13" s="6"/>
      <c r="J13" s="6"/>
      <c r="K13" s="6"/>
      <c r="L13" s="6"/>
      <c r="M13" s="5"/>
      <c r="N13" s="5"/>
      <c r="O13" s="5"/>
    </row>
    <row r="14" spans="1:15" ht="50.25" customHeight="1" x14ac:dyDescent="0.35">
      <c r="A14" s="11">
        <v>8</v>
      </c>
      <c r="B14" s="7" t="s">
        <v>148</v>
      </c>
      <c r="C14" s="7" t="s">
        <v>129</v>
      </c>
      <c r="D14" s="9" t="s">
        <v>125</v>
      </c>
      <c r="E14" s="10">
        <v>7200</v>
      </c>
      <c r="F14" s="10"/>
      <c r="G14" s="10">
        <v>3600</v>
      </c>
      <c r="H14" s="10">
        <v>3600</v>
      </c>
      <c r="I14" s="10"/>
      <c r="J14" s="9">
        <f t="shared" ref="J14:J17" si="0">SUM(F14:I14)</f>
        <v>7200</v>
      </c>
      <c r="K14" s="6"/>
      <c r="L14" s="6"/>
      <c r="M14" s="5"/>
      <c r="N14" s="5"/>
      <c r="O14" s="5"/>
    </row>
    <row r="15" spans="1:15" x14ac:dyDescent="0.35">
      <c r="A15" s="4">
        <v>9</v>
      </c>
      <c r="B15" s="7" t="s">
        <v>170</v>
      </c>
      <c r="C15" s="7" t="s">
        <v>154</v>
      </c>
      <c r="D15" s="5" t="s">
        <v>125</v>
      </c>
      <c r="E15" s="5">
        <v>77760</v>
      </c>
      <c r="F15" s="6"/>
      <c r="G15" s="6"/>
      <c r="H15" s="6"/>
      <c r="I15" s="6"/>
      <c r="J15" s="5">
        <f t="shared" si="0"/>
        <v>0</v>
      </c>
      <c r="K15" s="6"/>
      <c r="L15" s="6"/>
      <c r="M15" s="5"/>
      <c r="N15" s="21">
        <f>SUM(E15:E17)</f>
        <v>178860</v>
      </c>
      <c r="O15" s="5">
        <v>2</v>
      </c>
    </row>
    <row r="16" spans="1:15" x14ac:dyDescent="0.35">
      <c r="A16" s="4"/>
      <c r="B16" s="7"/>
      <c r="C16" s="7"/>
      <c r="D16" s="5" t="s">
        <v>171</v>
      </c>
      <c r="E16" s="5">
        <v>95100</v>
      </c>
      <c r="F16" s="6"/>
      <c r="G16" s="6"/>
      <c r="H16" s="6"/>
      <c r="I16" s="6"/>
      <c r="J16" s="5">
        <f t="shared" si="0"/>
        <v>0</v>
      </c>
      <c r="K16" s="6"/>
      <c r="L16" s="6"/>
      <c r="M16" s="5"/>
      <c r="N16" s="5"/>
      <c r="O16" s="5"/>
    </row>
    <row r="17" spans="1:15" x14ac:dyDescent="0.35">
      <c r="A17" s="4">
        <v>10</v>
      </c>
      <c r="B17" s="5" t="s">
        <v>172</v>
      </c>
      <c r="C17" s="5" t="s">
        <v>154</v>
      </c>
      <c r="D17" s="5" t="s">
        <v>152</v>
      </c>
      <c r="E17" s="5">
        <v>6000</v>
      </c>
      <c r="F17" s="6"/>
      <c r="G17" s="6"/>
      <c r="H17" s="6"/>
      <c r="I17" s="6"/>
      <c r="J17" s="5">
        <f t="shared" si="0"/>
        <v>0</v>
      </c>
      <c r="K17" s="6"/>
      <c r="L17" s="6"/>
      <c r="M17" s="5"/>
      <c r="N17" s="5"/>
      <c r="O17" s="5"/>
    </row>
    <row r="18" spans="1:15" x14ac:dyDescent="0.35">
      <c r="A18" s="4">
        <v>11</v>
      </c>
      <c r="B18" s="5" t="s">
        <v>195</v>
      </c>
      <c r="C18" s="5" t="s">
        <v>196</v>
      </c>
      <c r="D18" s="5" t="s">
        <v>197</v>
      </c>
      <c r="E18" s="5">
        <v>35000</v>
      </c>
      <c r="F18" s="5">
        <f>4500</f>
        <v>4500</v>
      </c>
      <c r="G18" s="5">
        <f>30500</f>
        <v>30500</v>
      </c>
      <c r="H18" s="5"/>
      <c r="I18" s="5"/>
      <c r="J18" s="5">
        <f>SUM(F18:I18)</f>
        <v>35000</v>
      </c>
      <c r="K18" s="5"/>
      <c r="L18" s="5"/>
      <c r="M18" s="5"/>
      <c r="N18" s="21">
        <f>SUM(E18)</f>
        <v>35000</v>
      </c>
      <c r="O18" s="5">
        <v>1</v>
      </c>
    </row>
    <row r="19" spans="1:15" x14ac:dyDescent="0.35">
      <c r="A19" s="4">
        <v>12</v>
      </c>
      <c r="B19" s="5" t="s">
        <v>223</v>
      </c>
      <c r="C19" s="5" t="s">
        <v>209</v>
      </c>
      <c r="D19" s="5" t="s">
        <v>108</v>
      </c>
      <c r="E19" s="5">
        <v>13800</v>
      </c>
      <c r="F19" s="5"/>
      <c r="G19" s="5"/>
      <c r="H19" s="5"/>
      <c r="I19" s="5"/>
      <c r="J19" s="5"/>
      <c r="K19" s="5"/>
      <c r="L19" s="5"/>
      <c r="M19" s="5"/>
      <c r="N19" s="21">
        <f>SUM(E19)</f>
        <v>13800</v>
      </c>
      <c r="O19" s="5">
        <v>1</v>
      </c>
    </row>
    <row r="20" spans="1:15" x14ac:dyDescent="0.35">
      <c r="A20" s="4">
        <v>13</v>
      </c>
      <c r="B20" s="5" t="s">
        <v>245</v>
      </c>
      <c r="C20" s="5" t="s">
        <v>227</v>
      </c>
      <c r="D20" s="5" t="s">
        <v>201</v>
      </c>
      <c r="E20" s="5">
        <v>10000</v>
      </c>
      <c r="F20" s="5"/>
      <c r="G20" s="5"/>
      <c r="H20" s="5"/>
      <c r="I20" s="5"/>
      <c r="J20" s="5"/>
      <c r="K20" s="5"/>
      <c r="L20" s="5"/>
      <c r="M20" s="5"/>
      <c r="N20" s="21">
        <f>SUM(E20:E21)</f>
        <v>12700</v>
      </c>
      <c r="O20" s="5">
        <v>2</v>
      </c>
    </row>
    <row r="21" spans="1:15" x14ac:dyDescent="0.35">
      <c r="A21" s="4">
        <v>14</v>
      </c>
      <c r="B21" s="5" t="s">
        <v>246</v>
      </c>
      <c r="C21" s="5" t="s">
        <v>227</v>
      </c>
      <c r="D21" s="5" t="s">
        <v>108</v>
      </c>
      <c r="E21" s="5">
        <v>2700</v>
      </c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ht="63" x14ac:dyDescent="0.35">
      <c r="A22" s="11">
        <v>15</v>
      </c>
      <c r="B22" s="35" t="s">
        <v>252</v>
      </c>
      <c r="C22" s="9" t="s">
        <v>250</v>
      </c>
      <c r="D22" s="9" t="s">
        <v>108</v>
      </c>
      <c r="E22" s="9">
        <v>31000</v>
      </c>
      <c r="F22" s="9"/>
      <c r="G22" s="9"/>
      <c r="H22" s="9"/>
      <c r="I22" s="9"/>
      <c r="J22" s="9"/>
      <c r="K22" s="9"/>
      <c r="L22" s="9"/>
      <c r="M22" s="9"/>
      <c r="N22" s="33">
        <f>SUM(E22)</f>
        <v>31000</v>
      </c>
      <c r="O22" s="9">
        <v>1</v>
      </c>
    </row>
    <row r="23" spans="1:15" x14ac:dyDescent="0.35">
      <c r="A23" s="4">
        <v>16</v>
      </c>
      <c r="B23" s="5" t="s">
        <v>272</v>
      </c>
      <c r="C23" s="5" t="s">
        <v>261</v>
      </c>
      <c r="D23" s="5" t="s">
        <v>221</v>
      </c>
      <c r="E23" s="5">
        <v>25000</v>
      </c>
      <c r="F23" s="5"/>
      <c r="G23" s="5"/>
      <c r="H23" s="5"/>
      <c r="I23" s="5"/>
      <c r="J23" s="5"/>
      <c r="K23" s="5"/>
      <c r="L23" s="5"/>
      <c r="M23" s="5"/>
      <c r="N23" s="21">
        <f>SUM(E23:E26)</f>
        <v>69900</v>
      </c>
      <c r="O23" s="5">
        <v>2</v>
      </c>
    </row>
    <row r="24" spans="1:15" x14ac:dyDescent="0.35">
      <c r="A24" s="4"/>
      <c r="B24" s="5"/>
      <c r="C24" s="5"/>
      <c r="D24" s="5" t="s">
        <v>91</v>
      </c>
      <c r="E24" s="5">
        <v>5400</v>
      </c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1:15" x14ac:dyDescent="0.35">
      <c r="A25" s="4"/>
      <c r="B25" s="5"/>
      <c r="C25" s="5"/>
      <c r="D25" s="5" t="s">
        <v>108</v>
      </c>
      <c r="E25" s="5">
        <v>20000</v>
      </c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 x14ac:dyDescent="0.35">
      <c r="A26" s="4">
        <v>17</v>
      </c>
      <c r="B26" s="5" t="s">
        <v>273</v>
      </c>
      <c r="C26" s="5" t="s">
        <v>261</v>
      </c>
      <c r="D26" s="5" t="s">
        <v>221</v>
      </c>
      <c r="E26" s="5">
        <v>19500</v>
      </c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15" x14ac:dyDescent="0.35">
      <c r="A27" s="4">
        <v>18</v>
      </c>
      <c r="B27" s="5" t="s">
        <v>297</v>
      </c>
      <c r="C27" s="5" t="s">
        <v>279</v>
      </c>
      <c r="D27" s="5" t="s">
        <v>91</v>
      </c>
      <c r="E27" s="5">
        <v>57000</v>
      </c>
      <c r="F27" s="5"/>
      <c r="G27" s="5"/>
      <c r="H27" s="5"/>
      <c r="I27" s="5"/>
      <c r="J27" s="5"/>
      <c r="K27" s="5"/>
      <c r="L27" s="5"/>
      <c r="M27" s="5"/>
      <c r="N27" s="21">
        <f>SUM(E27:E28)</f>
        <v>82700</v>
      </c>
      <c r="O27" s="5">
        <v>2</v>
      </c>
    </row>
    <row r="28" spans="1:15" x14ac:dyDescent="0.35">
      <c r="A28" s="4">
        <v>19</v>
      </c>
      <c r="B28" s="5" t="s">
        <v>298</v>
      </c>
      <c r="C28" s="5" t="s">
        <v>279</v>
      </c>
      <c r="D28" s="5" t="s">
        <v>221</v>
      </c>
      <c r="E28" s="5">
        <v>25700</v>
      </c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 x14ac:dyDescent="0.35">
      <c r="A29" s="4">
        <v>20</v>
      </c>
      <c r="B29" s="5" t="s">
        <v>316</v>
      </c>
      <c r="C29" s="5" t="s">
        <v>301</v>
      </c>
      <c r="D29" s="5" t="s">
        <v>108</v>
      </c>
      <c r="E29" s="5">
        <v>4650</v>
      </c>
      <c r="F29" s="5"/>
      <c r="G29" s="5"/>
      <c r="H29" s="5"/>
      <c r="I29" s="5"/>
      <c r="J29" s="5"/>
      <c r="K29" s="5"/>
      <c r="L29" s="5"/>
      <c r="M29" s="5"/>
      <c r="N29" s="21">
        <f>SUM(E29)</f>
        <v>4650</v>
      </c>
      <c r="O29" s="5">
        <v>1</v>
      </c>
    </row>
    <row r="30" spans="1:15" x14ac:dyDescent="0.35">
      <c r="A30" s="4">
        <v>21</v>
      </c>
      <c r="B30" s="5" t="s">
        <v>331</v>
      </c>
      <c r="C30" s="5" t="s">
        <v>318</v>
      </c>
      <c r="D30" s="5" t="s">
        <v>201</v>
      </c>
      <c r="E30" s="5">
        <v>34900</v>
      </c>
      <c r="F30" s="5"/>
      <c r="G30" s="5"/>
      <c r="H30" s="5"/>
      <c r="I30" s="5"/>
      <c r="J30" s="5"/>
      <c r="K30" s="5"/>
      <c r="L30" s="5"/>
      <c r="M30" s="5"/>
      <c r="N30" s="21">
        <f>SUM(E30)</f>
        <v>34900</v>
      </c>
      <c r="O30" s="5">
        <v>1</v>
      </c>
    </row>
    <row r="31" spans="1:15" x14ac:dyDescent="0.35">
      <c r="A31" s="38">
        <v>22</v>
      </c>
      <c r="B31" s="1" t="s">
        <v>341</v>
      </c>
      <c r="C31" s="1" t="s">
        <v>335</v>
      </c>
      <c r="D31" s="1" t="s">
        <v>108</v>
      </c>
      <c r="E31" s="1">
        <v>25500</v>
      </c>
      <c r="N31" s="1">
        <f>SUM(E31:E33)</f>
        <v>62500</v>
      </c>
      <c r="O31" s="1">
        <v>2</v>
      </c>
    </row>
    <row r="32" spans="1:15" x14ac:dyDescent="0.35">
      <c r="A32" s="38"/>
      <c r="D32" s="1" t="s">
        <v>343</v>
      </c>
      <c r="E32" s="1">
        <v>24000</v>
      </c>
    </row>
    <row r="33" spans="1:5" x14ac:dyDescent="0.35">
      <c r="A33" s="38">
        <v>23</v>
      </c>
      <c r="B33" s="1" t="s">
        <v>349</v>
      </c>
      <c r="C33" s="1" t="s">
        <v>335</v>
      </c>
      <c r="D33" s="1" t="s">
        <v>350</v>
      </c>
      <c r="E33" s="1">
        <v>13000</v>
      </c>
    </row>
    <row r="34" spans="1:5" x14ac:dyDescent="0.35">
      <c r="A34" s="38"/>
    </row>
  </sheetData>
  <mergeCells count="10">
    <mergeCell ref="O3:O4"/>
    <mergeCell ref="N3:N4"/>
    <mergeCell ref="A3:A4"/>
    <mergeCell ref="B3:B4"/>
    <mergeCell ref="D3:D4"/>
    <mergeCell ref="E3:E4"/>
    <mergeCell ref="F3:I3"/>
    <mergeCell ref="J3:J4"/>
    <mergeCell ref="K3:M3"/>
    <mergeCell ref="C3:C4"/>
  </mergeCells>
  <pageMargins left="0.51181102362204722" right="0.31496062992125984" top="0.74803149606299213" bottom="0.74803149606299213" header="0.31496062992125984" footer="0.11811023622047245"/>
  <pageSetup paperSize="9" scale="9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59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6" sqref="B6"/>
    </sheetView>
  </sheetViews>
  <sheetFormatPr defaultRowHeight="21" x14ac:dyDescent="0.35"/>
  <cols>
    <col min="1" max="1" width="6.25" style="1" customWidth="1"/>
    <col min="2" max="2" width="49.25" style="1" customWidth="1"/>
    <col min="3" max="3" width="12.375" style="1" customWidth="1"/>
    <col min="4" max="4" width="12.25" style="1" customWidth="1"/>
    <col min="5" max="5" width="12.375" style="1" customWidth="1"/>
    <col min="6" max="6" width="9" style="1" customWidth="1"/>
    <col min="7" max="7" width="10.875" style="1" customWidth="1"/>
    <col min="8" max="8" width="10.375" style="1" customWidth="1"/>
    <col min="9" max="9" width="9" style="1" customWidth="1"/>
    <col min="10" max="10" width="9.625" style="1" customWidth="1"/>
    <col min="11" max="12" width="9.625" style="1" hidden="1" customWidth="1"/>
    <col min="13" max="13" width="12.125" style="1" hidden="1" customWidth="1"/>
    <col min="14" max="14" width="10.875" style="1" hidden="1" customWidth="1"/>
    <col min="15" max="15" width="0" style="1" hidden="1" customWidth="1"/>
    <col min="16" max="16384" width="9" style="1"/>
  </cols>
  <sheetData>
    <row r="1" spans="1:15" x14ac:dyDescent="0.35">
      <c r="A1" s="3" t="s">
        <v>56</v>
      </c>
    </row>
    <row r="2" spans="1:15" ht="11.25" customHeight="1" x14ac:dyDescent="0.35"/>
    <row r="3" spans="1:15" ht="21" customHeight="1" x14ac:dyDescent="0.35">
      <c r="A3" s="48" t="s">
        <v>4</v>
      </c>
      <c r="B3" s="48" t="s">
        <v>5</v>
      </c>
      <c r="C3" s="53" t="s">
        <v>104</v>
      </c>
      <c r="D3" s="53" t="s">
        <v>19</v>
      </c>
      <c r="E3" s="48" t="s">
        <v>7</v>
      </c>
      <c r="F3" s="47" t="s">
        <v>12</v>
      </c>
      <c r="G3" s="47"/>
      <c r="H3" s="47"/>
      <c r="I3" s="47"/>
      <c r="J3" s="48" t="s">
        <v>13</v>
      </c>
      <c r="K3" s="55" t="s">
        <v>14</v>
      </c>
      <c r="L3" s="56"/>
      <c r="M3" s="57"/>
      <c r="N3" s="60" t="s">
        <v>83</v>
      </c>
      <c r="O3" s="51" t="s">
        <v>173</v>
      </c>
    </row>
    <row r="4" spans="1:15" x14ac:dyDescent="0.35">
      <c r="A4" s="48"/>
      <c r="B4" s="48"/>
      <c r="C4" s="54"/>
      <c r="D4" s="54"/>
      <c r="E4" s="48"/>
      <c r="F4" s="43" t="s">
        <v>8</v>
      </c>
      <c r="G4" s="43" t="s">
        <v>9</v>
      </c>
      <c r="H4" s="43" t="s">
        <v>10</v>
      </c>
      <c r="I4" s="43" t="s">
        <v>11</v>
      </c>
      <c r="J4" s="48"/>
      <c r="K4" s="8" t="s">
        <v>87</v>
      </c>
      <c r="L4" s="8" t="s">
        <v>88</v>
      </c>
      <c r="M4" s="12" t="s">
        <v>89</v>
      </c>
      <c r="N4" s="60"/>
      <c r="O4" s="51"/>
    </row>
    <row r="5" spans="1:15" x14ac:dyDescent="0.35">
      <c r="A5" s="4">
        <v>1</v>
      </c>
      <c r="B5" s="5" t="s">
        <v>68</v>
      </c>
      <c r="C5" s="5" t="s">
        <v>24</v>
      </c>
      <c r="D5" s="5"/>
      <c r="E5" s="6">
        <v>2250</v>
      </c>
      <c r="F5" s="5"/>
      <c r="G5" s="5"/>
      <c r="H5" s="5"/>
      <c r="I5" s="5"/>
      <c r="J5" s="5"/>
      <c r="K5" s="5"/>
      <c r="L5" s="5"/>
      <c r="M5" s="5"/>
      <c r="N5" s="16">
        <f>SUM(E5:E9)</f>
        <v>2250</v>
      </c>
      <c r="O5" s="1">
        <v>1</v>
      </c>
    </row>
    <row r="6" spans="1:15" ht="42" x14ac:dyDescent="0.35">
      <c r="A6" s="5"/>
      <c r="B6" s="7" t="s">
        <v>69</v>
      </c>
      <c r="C6" s="7"/>
      <c r="D6" s="7"/>
      <c r="E6" s="6"/>
      <c r="F6" s="6">
        <v>750</v>
      </c>
      <c r="G6" s="6">
        <v>750</v>
      </c>
      <c r="H6" s="6">
        <v>750</v>
      </c>
      <c r="I6" s="6"/>
      <c r="J6" s="6">
        <f>SUM(F6:I6)</f>
        <v>2250</v>
      </c>
      <c r="K6" s="6"/>
      <c r="L6" s="6"/>
      <c r="M6" s="5"/>
      <c r="N6" s="5"/>
    </row>
    <row r="7" spans="1:15" ht="63" x14ac:dyDescent="0.35">
      <c r="A7" s="5"/>
      <c r="B7" s="7" t="s">
        <v>70</v>
      </c>
      <c r="C7" s="7"/>
      <c r="D7" s="7" t="s">
        <v>23</v>
      </c>
      <c r="E7" s="6"/>
      <c r="F7" s="6"/>
      <c r="G7" s="6"/>
      <c r="H7" s="6"/>
      <c r="I7" s="6"/>
      <c r="J7" s="6">
        <f t="shared" ref="J7:J19" si="0">SUM(F7:I7)</f>
        <v>0</v>
      </c>
      <c r="K7" s="6"/>
      <c r="L7" s="6"/>
      <c r="M7" s="5"/>
      <c r="N7" s="5"/>
    </row>
    <row r="8" spans="1:15" ht="42" x14ac:dyDescent="0.35">
      <c r="A8" s="5"/>
      <c r="B8" s="7" t="s">
        <v>71</v>
      </c>
      <c r="C8" s="7"/>
      <c r="D8" s="7" t="s">
        <v>23</v>
      </c>
      <c r="E8" s="6"/>
      <c r="F8" s="6"/>
      <c r="G8" s="6"/>
      <c r="H8" s="6"/>
      <c r="I8" s="6"/>
      <c r="J8" s="6">
        <f t="shared" si="0"/>
        <v>0</v>
      </c>
      <c r="K8" s="6"/>
      <c r="L8" s="6"/>
      <c r="M8" s="5"/>
      <c r="N8" s="5"/>
    </row>
    <row r="9" spans="1:15" ht="50.25" customHeight="1" x14ac:dyDescent="0.35">
      <c r="A9" s="11"/>
      <c r="B9" s="7" t="s">
        <v>72</v>
      </c>
      <c r="C9" s="7"/>
      <c r="D9" s="7" t="s">
        <v>23</v>
      </c>
      <c r="E9" s="10"/>
      <c r="F9" s="6"/>
      <c r="G9" s="6"/>
      <c r="H9" s="6"/>
      <c r="I9" s="6"/>
      <c r="J9" s="6">
        <f t="shared" si="0"/>
        <v>0</v>
      </c>
      <c r="K9" s="6"/>
      <c r="L9" s="6"/>
      <c r="M9" s="5"/>
      <c r="N9" s="5"/>
    </row>
    <row r="10" spans="1:15" ht="23.25" customHeight="1" x14ac:dyDescent="0.35">
      <c r="A10" s="11">
        <v>2</v>
      </c>
      <c r="B10" s="7" t="s">
        <v>174</v>
      </c>
      <c r="C10" s="7" t="s">
        <v>175</v>
      </c>
      <c r="D10" s="7"/>
      <c r="E10" s="10">
        <v>52910</v>
      </c>
      <c r="F10" s="6"/>
      <c r="G10" s="6"/>
      <c r="H10" s="6"/>
      <c r="I10" s="6"/>
      <c r="J10" s="6">
        <f t="shared" si="0"/>
        <v>0</v>
      </c>
      <c r="K10" s="6"/>
      <c r="L10" s="6"/>
      <c r="M10" s="5"/>
      <c r="N10" s="16">
        <f>SUM(E10:E17)</f>
        <v>101165</v>
      </c>
      <c r="O10" s="1">
        <v>2</v>
      </c>
    </row>
    <row r="11" spans="1:15" ht="23.25" customHeight="1" x14ac:dyDescent="0.35">
      <c r="A11" s="11"/>
      <c r="B11" s="7" t="s">
        <v>176</v>
      </c>
      <c r="C11" s="7"/>
      <c r="D11" s="7"/>
      <c r="E11" s="10"/>
      <c r="F11" s="6">
        <f>2360+6750</f>
        <v>9110</v>
      </c>
      <c r="G11" s="6"/>
      <c r="H11" s="6"/>
      <c r="I11" s="6"/>
      <c r="J11" s="6">
        <f t="shared" si="0"/>
        <v>9110</v>
      </c>
      <c r="K11" s="6"/>
      <c r="L11" s="6"/>
      <c r="M11" s="5"/>
      <c r="N11" s="5"/>
    </row>
    <row r="12" spans="1:15" ht="48.75" customHeight="1" x14ac:dyDescent="0.35">
      <c r="A12" s="11"/>
      <c r="B12" s="7" t="s">
        <v>177</v>
      </c>
      <c r="C12" s="7"/>
      <c r="D12" s="7"/>
      <c r="E12" s="10"/>
      <c r="F12" s="6"/>
      <c r="G12" s="6">
        <f>1750+1250</f>
        <v>3000</v>
      </c>
      <c r="H12" s="6"/>
      <c r="I12" s="6"/>
      <c r="J12" s="6">
        <f t="shared" si="0"/>
        <v>3000</v>
      </c>
      <c r="K12" s="6"/>
      <c r="L12" s="6"/>
      <c r="M12" s="5"/>
      <c r="N12" s="5"/>
    </row>
    <row r="13" spans="1:15" ht="43.5" customHeight="1" x14ac:dyDescent="0.35">
      <c r="A13" s="11"/>
      <c r="B13" s="7" t="s">
        <v>178</v>
      </c>
      <c r="C13" s="7"/>
      <c r="D13" s="7"/>
      <c r="E13" s="10"/>
      <c r="F13" s="6"/>
      <c r="G13" s="6">
        <f>6300+4500+3600</f>
        <v>14400</v>
      </c>
      <c r="H13" s="6">
        <f>6300+4500</f>
        <v>10800</v>
      </c>
      <c r="I13" s="6"/>
      <c r="J13" s="6">
        <f t="shared" si="0"/>
        <v>25200</v>
      </c>
      <c r="K13" s="6"/>
      <c r="L13" s="6"/>
      <c r="M13" s="5"/>
      <c r="N13" s="5"/>
    </row>
    <row r="14" spans="1:15" ht="50.25" customHeight="1" x14ac:dyDescent="0.35">
      <c r="A14" s="11"/>
      <c r="B14" s="7" t="s">
        <v>179</v>
      </c>
      <c r="C14" s="7"/>
      <c r="D14" s="7"/>
      <c r="E14" s="10"/>
      <c r="F14" s="6"/>
      <c r="G14" s="6">
        <f>2100+1500</f>
        <v>3600</v>
      </c>
      <c r="H14" s="6"/>
      <c r="I14" s="6"/>
      <c r="J14" s="6">
        <f t="shared" si="0"/>
        <v>3600</v>
      </c>
      <c r="K14" s="6"/>
      <c r="L14" s="6"/>
      <c r="M14" s="5"/>
      <c r="N14" s="5"/>
    </row>
    <row r="15" spans="1:15" ht="50.25" customHeight="1" x14ac:dyDescent="0.35">
      <c r="A15" s="11"/>
      <c r="B15" s="7" t="s">
        <v>180</v>
      </c>
      <c r="C15" s="7"/>
      <c r="D15" s="7"/>
      <c r="E15" s="10"/>
      <c r="F15" s="6"/>
      <c r="G15" s="6">
        <f>6000+6000</f>
        <v>12000</v>
      </c>
      <c r="H15" s="6"/>
      <c r="I15" s="6"/>
      <c r="J15" s="6">
        <f t="shared" si="0"/>
        <v>12000</v>
      </c>
      <c r="K15" s="6"/>
      <c r="L15" s="6"/>
      <c r="M15" s="5"/>
      <c r="N15" s="5"/>
    </row>
    <row r="16" spans="1:15" ht="48.75" customHeight="1" x14ac:dyDescent="0.35">
      <c r="A16" s="11">
        <v>3</v>
      </c>
      <c r="B16" s="7" t="s">
        <v>186</v>
      </c>
      <c r="C16" s="7" t="s">
        <v>175</v>
      </c>
      <c r="D16" s="7" t="s">
        <v>91</v>
      </c>
      <c r="E16" s="10">
        <v>34255</v>
      </c>
      <c r="F16" s="6"/>
      <c r="G16" s="6">
        <v>6760</v>
      </c>
      <c r="H16" s="6">
        <f>16640+10855</f>
        <v>27495</v>
      </c>
      <c r="I16" s="6"/>
      <c r="J16" s="6">
        <f t="shared" si="0"/>
        <v>34255</v>
      </c>
      <c r="K16" s="6"/>
      <c r="L16" s="6"/>
      <c r="M16" s="5"/>
      <c r="N16" s="5"/>
    </row>
    <row r="17" spans="1:15" ht="25.5" customHeight="1" x14ac:dyDescent="0.35">
      <c r="A17" s="11"/>
      <c r="B17" s="7" t="s">
        <v>185</v>
      </c>
      <c r="C17" s="7"/>
      <c r="D17" s="7" t="s">
        <v>125</v>
      </c>
      <c r="E17" s="10">
        <v>14000</v>
      </c>
      <c r="F17" s="6">
        <f>2400+2800+1600</f>
        <v>6800</v>
      </c>
      <c r="G17" s="6">
        <v>2400</v>
      </c>
      <c r="H17" s="6">
        <v>2400</v>
      </c>
      <c r="I17" s="6">
        <v>2400</v>
      </c>
      <c r="J17" s="6">
        <f t="shared" si="0"/>
        <v>14000</v>
      </c>
      <c r="K17" s="6"/>
      <c r="L17" s="6"/>
      <c r="M17" s="5"/>
      <c r="N17" s="5"/>
    </row>
    <row r="18" spans="1:15" ht="50.25" customHeight="1" x14ac:dyDescent="0.35">
      <c r="A18" s="11">
        <v>4</v>
      </c>
      <c r="B18" s="7" t="s">
        <v>95</v>
      </c>
      <c r="C18" s="7" t="s">
        <v>93</v>
      </c>
      <c r="D18" s="7" t="s">
        <v>96</v>
      </c>
      <c r="E18" s="10">
        <v>106938</v>
      </c>
      <c r="F18" s="6"/>
      <c r="G18" s="6"/>
      <c r="H18" s="6"/>
      <c r="I18" s="6"/>
      <c r="J18" s="6">
        <f t="shared" si="0"/>
        <v>0</v>
      </c>
      <c r="K18" s="6"/>
      <c r="L18" s="6"/>
      <c r="M18" s="5"/>
      <c r="N18" s="16">
        <f>SUM(E18:E20)</f>
        <v>151106</v>
      </c>
      <c r="O18" s="1">
        <v>3</v>
      </c>
    </row>
    <row r="19" spans="1:15" ht="50.25" customHeight="1" x14ac:dyDescent="0.35">
      <c r="A19" s="11">
        <v>5</v>
      </c>
      <c r="B19" s="7" t="s">
        <v>97</v>
      </c>
      <c r="C19" s="7" t="s">
        <v>93</v>
      </c>
      <c r="D19" s="7" t="s">
        <v>96</v>
      </c>
      <c r="E19" s="10">
        <v>34568</v>
      </c>
      <c r="F19" s="6"/>
      <c r="G19" s="6"/>
      <c r="H19" s="6"/>
      <c r="I19" s="6"/>
      <c r="J19" s="6">
        <f t="shared" si="0"/>
        <v>0</v>
      </c>
      <c r="K19" s="6"/>
      <c r="L19" s="6"/>
      <c r="M19" s="5"/>
      <c r="N19" s="5"/>
    </row>
    <row r="20" spans="1:15" ht="50.25" customHeight="1" x14ac:dyDescent="0.35">
      <c r="A20" s="11">
        <v>6</v>
      </c>
      <c r="B20" s="7" t="s">
        <v>110</v>
      </c>
      <c r="C20" s="7" t="s">
        <v>93</v>
      </c>
      <c r="D20" s="7" t="s">
        <v>96</v>
      </c>
      <c r="E20" s="10">
        <v>9600</v>
      </c>
      <c r="F20" s="6"/>
      <c r="G20" s="6"/>
      <c r="H20" s="6"/>
      <c r="I20" s="6"/>
      <c r="J20" s="6"/>
      <c r="K20" s="6"/>
      <c r="L20" s="6"/>
      <c r="M20" s="5"/>
      <c r="N20" s="5"/>
    </row>
    <row r="21" spans="1:15" ht="50.25" customHeight="1" x14ac:dyDescent="0.35">
      <c r="A21" s="11">
        <v>7</v>
      </c>
      <c r="B21" s="7" t="s">
        <v>143</v>
      </c>
      <c r="C21" s="7" t="s">
        <v>129</v>
      </c>
      <c r="D21" s="7" t="s">
        <v>91</v>
      </c>
      <c r="E21" s="10">
        <v>330640</v>
      </c>
      <c r="F21" s="6"/>
      <c r="G21" s="6"/>
      <c r="H21" s="6"/>
      <c r="I21" s="6"/>
      <c r="J21" s="6"/>
      <c r="K21" s="6"/>
      <c r="L21" s="6"/>
      <c r="M21" s="5"/>
      <c r="N21" s="16">
        <f>SUM(E21:E23)</f>
        <v>401640</v>
      </c>
      <c r="O21" s="1">
        <v>3</v>
      </c>
    </row>
    <row r="22" spans="1:15" ht="50.25" customHeight="1" x14ac:dyDescent="0.35">
      <c r="A22" s="11">
        <v>8</v>
      </c>
      <c r="B22" s="7" t="s">
        <v>68</v>
      </c>
      <c r="C22" s="7" t="s">
        <v>129</v>
      </c>
      <c r="D22" s="7" t="s">
        <v>23</v>
      </c>
      <c r="E22" s="10">
        <v>71000</v>
      </c>
      <c r="F22" s="6"/>
      <c r="G22" s="6"/>
      <c r="H22" s="6"/>
      <c r="I22" s="6"/>
      <c r="J22" s="6"/>
      <c r="K22" s="6"/>
      <c r="L22" s="6"/>
      <c r="M22" s="5"/>
      <c r="N22" s="5"/>
    </row>
    <row r="23" spans="1:15" ht="50.25" customHeight="1" x14ac:dyDescent="0.35">
      <c r="A23" s="11">
        <v>9</v>
      </c>
      <c r="B23" s="7" t="s">
        <v>150</v>
      </c>
      <c r="C23" s="7" t="s">
        <v>129</v>
      </c>
      <c r="D23" s="7" t="s">
        <v>133</v>
      </c>
      <c r="E23" s="10"/>
      <c r="F23" s="6"/>
      <c r="G23" s="6"/>
      <c r="H23" s="6"/>
      <c r="I23" s="6"/>
      <c r="J23" s="6"/>
      <c r="K23" s="6"/>
      <c r="L23" s="6"/>
      <c r="M23" s="5"/>
      <c r="N23" s="5"/>
    </row>
    <row r="24" spans="1:15" ht="50.25" customHeight="1" x14ac:dyDescent="0.35">
      <c r="A24" s="11">
        <v>10</v>
      </c>
      <c r="B24" s="7" t="s">
        <v>157</v>
      </c>
      <c r="C24" s="7" t="s">
        <v>154</v>
      </c>
      <c r="D24" s="7" t="s">
        <v>92</v>
      </c>
      <c r="E24" s="10">
        <v>20000</v>
      </c>
      <c r="F24" s="6"/>
      <c r="G24" s="6"/>
      <c r="H24" s="6"/>
      <c r="I24" s="6"/>
      <c r="J24" s="6"/>
      <c r="K24" s="6"/>
      <c r="L24" s="6"/>
      <c r="M24" s="5"/>
      <c r="N24" s="16">
        <f>SUM(E24:E25)</f>
        <v>58600</v>
      </c>
      <c r="O24" s="1">
        <v>2</v>
      </c>
    </row>
    <row r="25" spans="1:15" ht="42" x14ac:dyDescent="0.35">
      <c r="A25" s="11">
        <v>11</v>
      </c>
      <c r="B25" s="7" t="s">
        <v>169</v>
      </c>
      <c r="C25" s="7" t="s">
        <v>154</v>
      </c>
      <c r="D25" s="5" t="s">
        <v>152</v>
      </c>
      <c r="E25" s="6">
        <v>38600</v>
      </c>
      <c r="F25" s="6"/>
      <c r="G25" s="6"/>
      <c r="H25" s="6"/>
      <c r="I25" s="6"/>
      <c r="J25" s="6"/>
      <c r="K25" s="6"/>
      <c r="L25" s="6"/>
      <c r="M25" s="5"/>
      <c r="N25" s="5"/>
    </row>
    <row r="26" spans="1:15" x14ac:dyDescent="0.35">
      <c r="A26" s="11">
        <v>12</v>
      </c>
      <c r="B26" s="7" t="s">
        <v>198</v>
      </c>
      <c r="C26" s="7" t="s">
        <v>196</v>
      </c>
      <c r="D26" s="5" t="s">
        <v>199</v>
      </c>
      <c r="E26" s="6">
        <v>28180</v>
      </c>
      <c r="F26" s="6"/>
      <c r="G26" s="6">
        <f>4500+13680</f>
        <v>18180</v>
      </c>
      <c r="H26" s="6">
        <f>4500+5500</f>
        <v>10000</v>
      </c>
      <c r="I26" s="6"/>
      <c r="J26" s="6"/>
      <c r="K26" s="6"/>
      <c r="L26" s="6"/>
      <c r="M26" s="5"/>
      <c r="N26" s="21">
        <f>SUM(E26:E27)</f>
        <v>121180</v>
      </c>
      <c r="O26" s="1">
        <v>2</v>
      </c>
    </row>
    <row r="27" spans="1:15" x14ac:dyDescent="0.35">
      <c r="A27" s="11">
        <v>13</v>
      </c>
      <c r="B27" s="7" t="s">
        <v>206</v>
      </c>
      <c r="C27" s="7" t="s">
        <v>196</v>
      </c>
      <c r="D27" s="5" t="s">
        <v>207</v>
      </c>
      <c r="E27" s="6">
        <v>93000</v>
      </c>
      <c r="F27" s="6"/>
      <c r="G27" s="6"/>
      <c r="H27" s="6"/>
      <c r="I27" s="6"/>
      <c r="J27" s="6"/>
      <c r="K27" s="6"/>
      <c r="L27" s="6"/>
      <c r="M27" s="5"/>
      <c r="N27" s="5"/>
    </row>
    <row r="28" spans="1:15" x14ac:dyDescent="0.35">
      <c r="A28" s="11">
        <v>14</v>
      </c>
      <c r="B28" s="7" t="s">
        <v>213</v>
      </c>
      <c r="C28" s="7" t="s">
        <v>209</v>
      </c>
      <c r="D28" s="5" t="s">
        <v>91</v>
      </c>
      <c r="E28" s="6">
        <v>146300</v>
      </c>
      <c r="F28" s="6"/>
      <c r="G28" s="6"/>
      <c r="H28" s="6"/>
      <c r="I28" s="6"/>
      <c r="J28" s="6"/>
      <c r="K28" s="6"/>
      <c r="L28" s="6"/>
      <c r="M28" s="5"/>
      <c r="N28" s="21">
        <f>SUM(E28:E30)</f>
        <v>190700</v>
      </c>
      <c r="O28" s="1">
        <v>3</v>
      </c>
    </row>
    <row r="29" spans="1:15" x14ac:dyDescent="0.35">
      <c r="A29" s="11">
        <v>15</v>
      </c>
      <c r="B29" s="7" t="s">
        <v>215</v>
      </c>
      <c r="C29" s="7" t="s">
        <v>209</v>
      </c>
      <c r="D29" s="5" t="s">
        <v>91</v>
      </c>
      <c r="E29" s="6">
        <v>7800</v>
      </c>
      <c r="F29" s="6"/>
      <c r="G29" s="6"/>
      <c r="H29" s="6"/>
      <c r="I29" s="6"/>
      <c r="J29" s="6"/>
      <c r="K29" s="6"/>
      <c r="L29" s="6"/>
      <c r="M29" s="5"/>
      <c r="N29" s="5"/>
    </row>
    <row r="30" spans="1:15" ht="42" x14ac:dyDescent="0.35">
      <c r="A30" s="11">
        <v>16</v>
      </c>
      <c r="B30" s="7" t="s">
        <v>224</v>
      </c>
      <c r="C30" s="7" t="s">
        <v>209</v>
      </c>
      <c r="D30" s="9" t="s">
        <v>225</v>
      </c>
      <c r="E30" s="10">
        <v>36600</v>
      </c>
      <c r="F30" s="6"/>
      <c r="G30" s="6"/>
      <c r="H30" s="6"/>
      <c r="I30" s="6"/>
      <c r="J30" s="6"/>
      <c r="K30" s="6"/>
      <c r="L30" s="6"/>
      <c r="M30" s="5"/>
      <c r="N30" s="5"/>
    </row>
    <row r="31" spans="1:15" ht="42" x14ac:dyDescent="0.35">
      <c r="A31" s="11">
        <v>17</v>
      </c>
      <c r="B31" s="7" t="s">
        <v>232</v>
      </c>
      <c r="C31" s="7" t="s">
        <v>227</v>
      </c>
      <c r="D31" s="5" t="s">
        <v>201</v>
      </c>
      <c r="E31" s="6">
        <v>46900</v>
      </c>
      <c r="F31" s="6"/>
      <c r="G31" s="6"/>
      <c r="H31" s="6"/>
      <c r="I31" s="6"/>
      <c r="J31" s="6"/>
      <c r="K31" s="6"/>
      <c r="L31" s="6"/>
      <c r="M31" s="5"/>
      <c r="N31" s="21">
        <f>SUM(E31:E34)</f>
        <v>93400</v>
      </c>
      <c r="O31" s="1">
        <v>4</v>
      </c>
    </row>
    <row r="32" spans="1:15" x14ac:dyDescent="0.35">
      <c r="A32" s="11">
        <v>18</v>
      </c>
      <c r="B32" s="7" t="s">
        <v>238</v>
      </c>
      <c r="C32" s="7" t="s">
        <v>227</v>
      </c>
      <c r="D32" s="5" t="s">
        <v>201</v>
      </c>
      <c r="E32" s="6">
        <v>7000</v>
      </c>
      <c r="F32" s="6"/>
      <c r="G32" s="6"/>
      <c r="H32" s="6"/>
      <c r="I32" s="6"/>
      <c r="J32" s="6"/>
      <c r="K32" s="6"/>
      <c r="L32" s="6"/>
      <c r="M32" s="5"/>
      <c r="N32" s="5"/>
    </row>
    <row r="33" spans="1:15" ht="42" x14ac:dyDescent="0.35">
      <c r="A33" s="11">
        <v>19</v>
      </c>
      <c r="B33" s="7" t="s">
        <v>242</v>
      </c>
      <c r="C33" s="7" t="s">
        <v>227</v>
      </c>
      <c r="D33" s="5" t="s">
        <v>201</v>
      </c>
      <c r="E33" s="6">
        <v>18000</v>
      </c>
      <c r="F33" s="6"/>
      <c r="G33" s="6"/>
      <c r="H33" s="6"/>
      <c r="I33" s="6"/>
      <c r="J33" s="6"/>
      <c r="K33" s="6"/>
      <c r="L33" s="6"/>
      <c r="M33" s="5"/>
      <c r="N33" s="5"/>
    </row>
    <row r="34" spans="1:15" ht="42" x14ac:dyDescent="0.35">
      <c r="A34" s="11">
        <v>20</v>
      </c>
      <c r="B34" s="7" t="s">
        <v>243</v>
      </c>
      <c r="C34" s="7" t="s">
        <v>227</v>
      </c>
      <c r="D34" s="5" t="s">
        <v>244</v>
      </c>
      <c r="E34" s="6">
        <v>21500</v>
      </c>
      <c r="F34" s="6"/>
      <c r="G34" s="6"/>
      <c r="H34" s="6"/>
      <c r="I34" s="6"/>
      <c r="J34" s="6"/>
      <c r="K34" s="6"/>
      <c r="L34" s="6"/>
      <c r="M34" s="5"/>
      <c r="N34" s="5"/>
    </row>
    <row r="35" spans="1:15" ht="42" x14ac:dyDescent="0.35">
      <c r="A35" s="11">
        <v>21</v>
      </c>
      <c r="B35" s="7" t="s">
        <v>256</v>
      </c>
      <c r="C35" s="7" t="s">
        <v>250</v>
      </c>
      <c r="D35" s="5" t="s">
        <v>108</v>
      </c>
      <c r="E35" s="6">
        <v>8000</v>
      </c>
      <c r="F35" s="6"/>
      <c r="G35" s="6"/>
      <c r="H35" s="6"/>
      <c r="I35" s="6"/>
      <c r="J35" s="6"/>
      <c r="K35" s="6"/>
      <c r="L35" s="6"/>
      <c r="M35" s="5"/>
      <c r="N35" s="16">
        <f>SUM(E35:E40)</f>
        <v>66500</v>
      </c>
      <c r="O35" s="1">
        <v>5</v>
      </c>
    </row>
    <row r="36" spans="1:15" ht="42" x14ac:dyDescent="0.35">
      <c r="A36" s="11">
        <v>22</v>
      </c>
      <c r="B36" s="7" t="s">
        <v>257</v>
      </c>
      <c r="C36" s="7" t="s">
        <v>250</v>
      </c>
      <c r="D36" s="5" t="s">
        <v>108</v>
      </c>
      <c r="E36" s="6">
        <v>12600</v>
      </c>
      <c r="F36" s="6"/>
      <c r="G36" s="6"/>
      <c r="H36" s="6"/>
      <c r="I36" s="6"/>
      <c r="J36" s="6"/>
      <c r="K36" s="6"/>
      <c r="L36" s="6"/>
      <c r="M36" s="5"/>
      <c r="N36" s="5"/>
    </row>
    <row r="37" spans="1:15" ht="42" x14ac:dyDescent="0.35">
      <c r="A37" s="11">
        <v>23</v>
      </c>
      <c r="B37" s="7" t="s">
        <v>258</v>
      </c>
      <c r="C37" s="7" t="s">
        <v>250</v>
      </c>
      <c r="D37" s="5" t="s">
        <v>108</v>
      </c>
      <c r="E37" s="6">
        <v>14500</v>
      </c>
      <c r="F37" s="6"/>
      <c r="G37" s="6"/>
      <c r="H37" s="6"/>
      <c r="I37" s="6"/>
      <c r="J37" s="6"/>
      <c r="K37" s="6"/>
      <c r="L37" s="6"/>
      <c r="M37" s="5"/>
      <c r="N37" s="5"/>
    </row>
    <row r="38" spans="1:15" x14ac:dyDescent="0.35">
      <c r="A38" s="11">
        <v>24</v>
      </c>
      <c r="B38" s="7" t="s">
        <v>264</v>
      </c>
      <c r="C38" s="7" t="s">
        <v>250</v>
      </c>
      <c r="D38" s="5" t="s">
        <v>91</v>
      </c>
      <c r="E38" s="6">
        <v>8000</v>
      </c>
      <c r="F38" s="6"/>
      <c r="G38" s="6"/>
      <c r="H38" s="6"/>
      <c r="I38" s="6"/>
      <c r="J38" s="6"/>
      <c r="K38" s="6"/>
      <c r="L38" s="6"/>
      <c r="M38" s="5"/>
      <c r="N38" s="5"/>
    </row>
    <row r="39" spans="1:15" x14ac:dyDescent="0.35">
      <c r="A39" s="5"/>
      <c r="B39" s="7"/>
      <c r="C39" s="7"/>
      <c r="D39" s="5" t="s">
        <v>92</v>
      </c>
      <c r="E39" s="6">
        <v>15000</v>
      </c>
      <c r="F39" s="6"/>
      <c r="G39" s="6"/>
      <c r="H39" s="6"/>
      <c r="I39" s="6"/>
      <c r="J39" s="6"/>
      <c r="K39" s="6"/>
      <c r="L39" s="6"/>
      <c r="M39" s="5"/>
      <c r="N39" s="5"/>
    </row>
    <row r="40" spans="1:15" x14ac:dyDescent="0.35">
      <c r="A40" s="4">
        <v>25</v>
      </c>
      <c r="B40" s="5" t="s">
        <v>265</v>
      </c>
      <c r="C40" s="7" t="s">
        <v>250</v>
      </c>
      <c r="D40" s="5" t="s">
        <v>91</v>
      </c>
      <c r="E40" s="6">
        <v>8400</v>
      </c>
      <c r="F40" s="6"/>
      <c r="G40" s="6"/>
      <c r="H40" s="6"/>
      <c r="I40" s="6"/>
      <c r="J40" s="6"/>
      <c r="K40" s="6"/>
      <c r="L40" s="6"/>
      <c r="M40" s="5"/>
      <c r="N40" s="5"/>
    </row>
    <row r="41" spans="1:15" x14ac:dyDescent="0.35">
      <c r="A41" s="4">
        <v>26</v>
      </c>
      <c r="B41" s="5" t="s">
        <v>276</v>
      </c>
      <c r="C41" s="5" t="s">
        <v>261</v>
      </c>
      <c r="D41" s="5" t="s">
        <v>91</v>
      </c>
      <c r="E41" s="6">
        <v>8000</v>
      </c>
      <c r="F41" s="5"/>
      <c r="G41" s="5"/>
      <c r="H41" s="5"/>
      <c r="I41" s="5"/>
      <c r="J41" s="5"/>
      <c r="K41" s="5"/>
      <c r="L41" s="5"/>
      <c r="M41" s="5"/>
      <c r="N41" s="21">
        <f>SUM(E41:E43)</f>
        <v>31400</v>
      </c>
      <c r="O41" s="1">
        <v>2</v>
      </c>
    </row>
    <row r="42" spans="1:15" x14ac:dyDescent="0.35">
      <c r="A42" s="4"/>
      <c r="B42" s="5"/>
      <c r="C42" s="5"/>
      <c r="D42" s="5" t="s">
        <v>277</v>
      </c>
      <c r="E42" s="6">
        <v>15000</v>
      </c>
      <c r="F42" s="5"/>
      <c r="G42" s="5"/>
      <c r="H42" s="5"/>
      <c r="I42" s="5"/>
      <c r="J42" s="5"/>
      <c r="K42" s="5"/>
      <c r="L42" s="5"/>
      <c r="M42" s="5"/>
      <c r="N42" s="5"/>
    </row>
    <row r="43" spans="1:15" x14ac:dyDescent="0.35">
      <c r="A43" s="4">
        <v>27</v>
      </c>
      <c r="B43" s="5" t="s">
        <v>278</v>
      </c>
      <c r="C43" s="5" t="s">
        <v>261</v>
      </c>
      <c r="D43" s="5" t="s">
        <v>91</v>
      </c>
      <c r="E43" s="6">
        <v>8400</v>
      </c>
      <c r="F43" s="5"/>
      <c r="G43" s="5"/>
      <c r="H43" s="5"/>
      <c r="I43" s="5"/>
      <c r="J43" s="5"/>
      <c r="K43" s="5"/>
      <c r="L43" s="5"/>
      <c r="M43" s="5"/>
      <c r="N43" s="5"/>
    </row>
    <row r="44" spans="1:15" x14ac:dyDescent="0.35">
      <c r="A44" s="4">
        <v>28</v>
      </c>
      <c r="B44" s="5" t="s">
        <v>286</v>
      </c>
      <c r="C44" s="5" t="s">
        <v>279</v>
      </c>
      <c r="D44" s="5" t="s">
        <v>91</v>
      </c>
      <c r="E44" s="6">
        <v>54750</v>
      </c>
      <c r="F44" s="5"/>
      <c r="G44" s="5"/>
      <c r="H44" s="5"/>
      <c r="I44" s="5"/>
      <c r="J44" s="5"/>
      <c r="K44" s="5"/>
      <c r="L44" s="5"/>
      <c r="M44" s="5"/>
      <c r="N44" s="21">
        <f>SUM(E44:E47)</f>
        <v>148200</v>
      </c>
      <c r="O44" s="1">
        <v>4</v>
      </c>
    </row>
    <row r="45" spans="1:15" x14ac:dyDescent="0.35">
      <c r="A45" s="4">
        <v>29</v>
      </c>
      <c r="B45" s="5" t="s">
        <v>288</v>
      </c>
      <c r="C45" s="5" t="s">
        <v>279</v>
      </c>
      <c r="D45" s="5" t="s">
        <v>225</v>
      </c>
      <c r="E45" s="6">
        <v>56250</v>
      </c>
      <c r="F45" s="5"/>
      <c r="G45" s="5"/>
      <c r="H45" s="5"/>
      <c r="I45" s="5"/>
      <c r="J45" s="5"/>
      <c r="K45" s="5"/>
      <c r="L45" s="5"/>
      <c r="M45" s="5"/>
      <c r="N45" s="5"/>
    </row>
    <row r="46" spans="1:15" x14ac:dyDescent="0.35">
      <c r="A46" s="4">
        <v>30</v>
      </c>
      <c r="B46" s="5" t="s">
        <v>280</v>
      </c>
      <c r="C46" s="5" t="s">
        <v>279</v>
      </c>
      <c r="D46" s="5" t="s">
        <v>91</v>
      </c>
      <c r="E46" s="6">
        <v>26400</v>
      </c>
      <c r="F46" s="5"/>
      <c r="G46" s="5"/>
      <c r="H46" s="5"/>
      <c r="I46" s="5"/>
      <c r="J46" s="5"/>
      <c r="K46" s="5"/>
      <c r="L46" s="5"/>
      <c r="M46" s="5"/>
      <c r="N46" s="5"/>
    </row>
    <row r="47" spans="1:15" x14ac:dyDescent="0.35">
      <c r="A47" s="4">
        <v>31</v>
      </c>
      <c r="B47" s="5" t="s">
        <v>299</v>
      </c>
      <c r="C47" s="5" t="s">
        <v>279</v>
      </c>
      <c r="D47" s="5" t="s">
        <v>91</v>
      </c>
      <c r="E47" s="6">
        <v>10800</v>
      </c>
      <c r="F47" s="5"/>
      <c r="G47" s="5"/>
      <c r="H47" s="5"/>
      <c r="I47" s="5"/>
      <c r="J47" s="5"/>
      <c r="K47" s="5"/>
      <c r="L47" s="5"/>
      <c r="M47" s="5"/>
      <c r="N47" s="5"/>
    </row>
    <row r="48" spans="1:15" x14ac:dyDescent="0.35">
      <c r="A48" s="4">
        <v>32</v>
      </c>
      <c r="B48" s="5" t="s">
        <v>302</v>
      </c>
      <c r="C48" s="5" t="s">
        <v>301</v>
      </c>
      <c r="D48" s="5" t="s">
        <v>108</v>
      </c>
      <c r="E48" s="6">
        <v>22520</v>
      </c>
      <c r="F48" s="5"/>
      <c r="G48" s="5"/>
      <c r="H48" s="5"/>
      <c r="I48" s="5"/>
      <c r="J48" s="5"/>
      <c r="K48" s="5"/>
      <c r="L48" s="5"/>
      <c r="M48" s="5"/>
      <c r="N48" s="21">
        <f>SUM(E48:E49)</f>
        <v>71320</v>
      </c>
      <c r="O48" s="1">
        <v>2</v>
      </c>
    </row>
    <row r="49" spans="1:15" x14ac:dyDescent="0.35">
      <c r="A49" s="4">
        <v>33</v>
      </c>
      <c r="B49" s="5" t="s">
        <v>303</v>
      </c>
      <c r="C49" s="5" t="s">
        <v>301</v>
      </c>
      <c r="D49" s="5" t="s">
        <v>108</v>
      </c>
      <c r="E49" s="6">
        <v>48800</v>
      </c>
      <c r="F49" s="5"/>
      <c r="G49" s="5"/>
      <c r="H49" s="5"/>
      <c r="I49" s="5"/>
      <c r="J49" s="5"/>
      <c r="K49" s="5"/>
      <c r="L49" s="5"/>
      <c r="M49" s="5"/>
      <c r="N49" s="5"/>
    </row>
    <row r="50" spans="1:15" x14ac:dyDescent="0.35">
      <c r="A50" s="4">
        <v>34</v>
      </c>
      <c r="B50" s="5" t="s">
        <v>323</v>
      </c>
      <c r="C50" s="5" t="s">
        <v>318</v>
      </c>
      <c r="D50" s="5" t="s">
        <v>201</v>
      </c>
      <c r="E50" s="6">
        <v>44560</v>
      </c>
      <c r="F50" s="5"/>
      <c r="G50" s="5"/>
      <c r="H50" s="5"/>
      <c r="I50" s="5"/>
      <c r="J50" s="5"/>
      <c r="K50" s="5"/>
      <c r="L50" s="5"/>
      <c r="M50" s="5"/>
      <c r="N50" s="21">
        <f>SUM(E50:E51)</f>
        <v>49960</v>
      </c>
      <c r="O50" s="1">
        <v>2</v>
      </c>
    </row>
    <row r="51" spans="1:15" x14ac:dyDescent="0.35">
      <c r="A51" s="4">
        <v>35</v>
      </c>
      <c r="B51" s="5" t="s">
        <v>332</v>
      </c>
      <c r="C51" s="5" t="s">
        <v>318</v>
      </c>
      <c r="D51" s="5" t="s">
        <v>201</v>
      </c>
      <c r="E51" s="6">
        <v>5400</v>
      </c>
      <c r="F51" s="5"/>
      <c r="G51" s="5"/>
      <c r="H51" s="5"/>
      <c r="I51" s="5"/>
      <c r="J51" s="5"/>
      <c r="K51" s="5"/>
      <c r="L51" s="5"/>
      <c r="M51" s="5"/>
      <c r="N51" s="5"/>
    </row>
    <row r="52" spans="1:15" x14ac:dyDescent="0.35">
      <c r="A52" s="4">
        <v>36</v>
      </c>
      <c r="B52" s="5" t="s">
        <v>336</v>
      </c>
      <c r="C52" s="5" t="s">
        <v>335</v>
      </c>
      <c r="D52" s="5" t="s">
        <v>108</v>
      </c>
      <c r="E52" s="6">
        <v>7200</v>
      </c>
      <c r="F52" s="5"/>
      <c r="G52" s="5"/>
      <c r="H52" s="5"/>
      <c r="I52" s="5"/>
      <c r="J52" s="5"/>
      <c r="K52" s="5"/>
      <c r="L52" s="5"/>
      <c r="M52" s="5"/>
      <c r="N52" s="5">
        <f>SUM(E52)</f>
        <v>7200</v>
      </c>
      <c r="O52" s="1">
        <v>1</v>
      </c>
    </row>
    <row r="53" spans="1:15" x14ac:dyDescent="0.35">
      <c r="A53" s="4"/>
      <c r="B53" s="5"/>
      <c r="C53" s="5"/>
      <c r="D53" s="5"/>
      <c r="E53" s="6"/>
      <c r="F53" s="5"/>
      <c r="G53" s="5"/>
      <c r="H53" s="5"/>
      <c r="I53" s="5"/>
      <c r="J53" s="5"/>
      <c r="K53" s="5"/>
      <c r="L53" s="5"/>
      <c r="M53" s="5"/>
      <c r="N53" s="5"/>
    </row>
    <row r="54" spans="1:15" x14ac:dyDescent="0.35">
      <c r="A54" s="4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1:15" x14ac:dyDescent="0.35">
      <c r="A55" s="4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 spans="1:15" x14ac:dyDescent="0.35">
      <c r="A56" s="4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  <row r="57" spans="1:15" x14ac:dyDescent="0.35">
      <c r="A57" s="4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</row>
    <row r="58" spans="1:15" x14ac:dyDescent="0.3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</row>
    <row r="59" spans="1:15" x14ac:dyDescent="0.35">
      <c r="E59" s="39">
        <f>SUM(E5:E53)</f>
        <v>1494621</v>
      </c>
    </row>
  </sheetData>
  <mergeCells count="10">
    <mergeCell ref="O3:O4"/>
    <mergeCell ref="N3:N4"/>
    <mergeCell ref="A3:A4"/>
    <mergeCell ref="B3:B4"/>
    <mergeCell ref="D3:D4"/>
    <mergeCell ref="E3:E4"/>
    <mergeCell ref="F3:I3"/>
    <mergeCell ref="J3:J4"/>
    <mergeCell ref="K3:M3"/>
    <mergeCell ref="C3:C4"/>
  </mergeCells>
  <pageMargins left="0.51181102362204722" right="0.31496062992125984" top="0.74803149606299213" bottom="0.74803149606299213" header="0.31496062992125984" footer="0.11811023622047245"/>
  <pageSetup paperSize="9" scale="9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6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3" sqref="A3:J4"/>
    </sheetView>
  </sheetViews>
  <sheetFormatPr defaultRowHeight="21" x14ac:dyDescent="0.35"/>
  <cols>
    <col min="1" max="1" width="6.25" style="1" customWidth="1"/>
    <col min="2" max="2" width="49.25" style="1" customWidth="1"/>
    <col min="3" max="3" width="12.75" style="1" customWidth="1"/>
    <col min="4" max="4" width="12.25" style="1" customWidth="1"/>
    <col min="5" max="5" width="10.875" style="1" bestFit="1" customWidth="1"/>
    <col min="6" max="6" width="9" style="1" customWidth="1"/>
    <col min="7" max="7" width="11.125" style="1" customWidth="1"/>
    <col min="8" max="9" width="9" style="1" customWidth="1"/>
    <col min="10" max="10" width="9.625" style="1" customWidth="1"/>
    <col min="11" max="12" width="9.625" style="1" hidden="1" customWidth="1"/>
    <col min="13" max="13" width="12.125" style="1" hidden="1" customWidth="1"/>
    <col min="14" max="14" width="9.875" style="1" hidden="1" customWidth="1"/>
    <col min="15" max="15" width="0" style="1" hidden="1" customWidth="1"/>
    <col min="16" max="16384" width="9" style="1"/>
  </cols>
  <sheetData>
    <row r="1" spans="1:15" x14ac:dyDescent="0.35">
      <c r="A1" s="3" t="s">
        <v>57</v>
      </c>
    </row>
    <row r="2" spans="1:15" ht="12.75" customHeight="1" x14ac:dyDescent="0.35"/>
    <row r="3" spans="1:15" ht="21" customHeight="1" x14ac:dyDescent="0.35">
      <c r="A3" s="48" t="s">
        <v>4</v>
      </c>
      <c r="B3" s="48" t="s">
        <v>5</v>
      </c>
      <c r="C3" s="53" t="s">
        <v>104</v>
      </c>
      <c r="D3" s="53" t="s">
        <v>19</v>
      </c>
      <c r="E3" s="48" t="s">
        <v>7</v>
      </c>
      <c r="F3" s="47" t="s">
        <v>12</v>
      </c>
      <c r="G3" s="47"/>
      <c r="H3" s="47"/>
      <c r="I3" s="47"/>
      <c r="J3" s="48" t="s">
        <v>13</v>
      </c>
      <c r="K3" s="55" t="s">
        <v>14</v>
      </c>
      <c r="L3" s="56"/>
      <c r="M3" s="57"/>
      <c r="N3" s="58" t="s">
        <v>83</v>
      </c>
      <c r="O3" s="51" t="s">
        <v>173</v>
      </c>
    </row>
    <row r="4" spans="1:15" x14ac:dyDescent="0.35">
      <c r="A4" s="48"/>
      <c r="B4" s="48"/>
      <c r="C4" s="54"/>
      <c r="D4" s="54"/>
      <c r="E4" s="48"/>
      <c r="F4" s="43" t="s">
        <v>8</v>
      </c>
      <c r="G4" s="43" t="s">
        <v>9</v>
      </c>
      <c r="H4" s="43" t="s">
        <v>10</v>
      </c>
      <c r="I4" s="43" t="s">
        <v>11</v>
      </c>
      <c r="J4" s="48"/>
      <c r="K4" s="8" t="s">
        <v>87</v>
      </c>
      <c r="L4" s="8" t="s">
        <v>88</v>
      </c>
      <c r="M4" s="12" t="s">
        <v>89</v>
      </c>
      <c r="N4" s="58"/>
      <c r="O4" s="51"/>
    </row>
    <row r="5" spans="1:15" ht="42" x14ac:dyDescent="0.35">
      <c r="A5" s="11">
        <v>1</v>
      </c>
      <c r="B5" s="7" t="s">
        <v>63</v>
      </c>
      <c r="C5" s="7" t="s">
        <v>24</v>
      </c>
      <c r="D5" s="9" t="s">
        <v>62</v>
      </c>
      <c r="E5" s="10">
        <v>10000</v>
      </c>
      <c r="F5" s="9">
        <v>750</v>
      </c>
      <c r="G5" s="9">
        <v>2750</v>
      </c>
      <c r="H5" s="9">
        <v>2750</v>
      </c>
      <c r="I5" s="9">
        <v>3750</v>
      </c>
      <c r="J5" s="10">
        <f>SUM(F5:I5)</f>
        <v>10000</v>
      </c>
      <c r="K5" s="10"/>
      <c r="L5" s="10"/>
      <c r="M5" s="9"/>
      <c r="N5" s="17">
        <f>SUM(E5:E7)</f>
        <v>10000</v>
      </c>
      <c r="O5" s="1">
        <v>2</v>
      </c>
    </row>
    <row r="6" spans="1:15" ht="42" x14ac:dyDescent="0.35">
      <c r="A6" s="11">
        <v>2</v>
      </c>
      <c r="B6" s="7" t="s">
        <v>64</v>
      </c>
      <c r="C6" s="7" t="s">
        <v>24</v>
      </c>
      <c r="D6" s="7" t="s">
        <v>23</v>
      </c>
      <c r="E6" s="6"/>
      <c r="F6" s="6"/>
      <c r="G6" s="6"/>
      <c r="H6" s="6"/>
      <c r="I6" s="6"/>
      <c r="J6" s="10">
        <f t="shared" ref="J6:J12" si="0">SUM(F6:I6)</f>
        <v>0</v>
      </c>
      <c r="K6" s="6"/>
      <c r="L6" s="6"/>
      <c r="M6" s="5"/>
      <c r="N6" s="5"/>
    </row>
    <row r="7" spans="1:15" ht="42" x14ac:dyDescent="0.35">
      <c r="A7" s="5"/>
      <c r="B7" s="7" t="s">
        <v>65</v>
      </c>
      <c r="C7" s="7"/>
      <c r="D7" s="7" t="s">
        <v>66</v>
      </c>
      <c r="E7" s="6"/>
      <c r="F7" s="6"/>
      <c r="G7" s="6"/>
      <c r="H7" s="6"/>
      <c r="I7" s="6"/>
      <c r="J7" s="10">
        <f t="shared" si="0"/>
        <v>0</v>
      </c>
      <c r="K7" s="6"/>
      <c r="L7" s="6"/>
      <c r="M7" s="5"/>
      <c r="N7" s="6"/>
    </row>
    <row r="8" spans="1:15" x14ac:dyDescent="0.35">
      <c r="A8" s="4">
        <v>3</v>
      </c>
      <c r="B8" s="7" t="s">
        <v>187</v>
      </c>
      <c r="C8" s="7" t="s">
        <v>175</v>
      </c>
      <c r="D8" s="7" t="s">
        <v>91</v>
      </c>
      <c r="E8" s="6">
        <v>15500</v>
      </c>
      <c r="F8" s="6">
        <f>1500+400+750+2400</f>
        <v>5050</v>
      </c>
      <c r="G8" s="6">
        <f>3600+750+200+1800</f>
        <v>6350</v>
      </c>
      <c r="H8" s="6">
        <f>2400+750</f>
        <v>3150</v>
      </c>
      <c r="I8" s="6">
        <f>200+750</f>
        <v>950</v>
      </c>
      <c r="J8" s="10">
        <f t="shared" si="0"/>
        <v>15500</v>
      </c>
      <c r="K8" s="6"/>
      <c r="L8" s="6"/>
      <c r="M8" s="5"/>
      <c r="N8" s="23">
        <f>SUM(E8:E9)</f>
        <v>19500</v>
      </c>
      <c r="O8" s="1">
        <v>2</v>
      </c>
    </row>
    <row r="9" spans="1:15" ht="42" x14ac:dyDescent="0.35">
      <c r="A9" s="4">
        <v>4</v>
      </c>
      <c r="B9" s="7" t="s">
        <v>188</v>
      </c>
      <c r="C9" s="7" t="s">
        <v>175</v>
      </c>
      <c r="D9" s="7" t="s">
        <v>91</v>
      </c>
      <c r="E9" s="6">
        <v>4000</v>
      </c>
      <c r="F9" s="6"/>
      <c r="G9" s="6"/>
      <c r="H9" s="6"/>
      <c r="I9" s="6"/>
      <c r="J9" s="10">
        <f t="shared" si="0"/>
        <v>0</v>
      </c>
      <c r="K9" s="6"/>
      <c r="L9" s="6"/>
      <c r="M9" s="5"/>
      <c r="N9" s="6"/>
    </row>
    <row r="10" spans="1:15" x14ac:dyDescent="0.35">
      <c r="A10" s="4">
        <v>5</v>
      </c>
      <c r="B10" s="7" t="s">
        <v>98</v>
      </c>
      <c r="C10" s="7" t="s">
        <v>93</v>
      </c>
      <c r="D10" s="7" t="s">
        <v>99</v>
      </c>
      <c r="E10" s="6">
        <v>58400</v>
      </c>
      <c r="F10" s="6"/>
      <c r="G10" s="6"/>
      <c r="H10" s="6"/>
      <c r="I10" s="6"/>
      <c r="J10" s="10">
        <f t="shared" si="0"/>
        <v>0</v>
      </c>
      <c r="K10" s="6"/>
      <c r="L10" s="6"/>
      <c r="M10" s="5"/>
      <c r="N10" s="23">
        <f>SUM(E10:E11)</f>
        <v>94600</v>
      </c>
      <c r="O10" s="1">
        <v>2</v>
      </c>
    </row>
    <row r="11" spans="1:15" ht="32.25" customHeight="1" x14ac:dyDescent="0.35">
      <c r="A11" s="11">
        <v>6</v>
      </c>
      <c r="B11" s="7" t="s">
        <v>119</v>
      </c>
      <c r="C11" s="7" t="s">
        <v>93</v>
      </c>
      <c r="D11" s="9" t="s">
        <v>99</v>
      </c>
      <c r="E11" s="10">
        <f>600+32000+3600</f>
        <v>36200</v>
      </c>
      <c r="F11" s="6"/>
      <c r="G11" s="6"/>
      <c r="H11" s="6"/>
      <c r="I11" s="6"/>
      <c r="J11" s="10">
        <f t="shared" si="0"/>
        <v>0</v>
      </c>
      <c r="K11" s="6"/>
      <c r="L11" s="6"/>
      <c r="M11" s="5"/>
      <c r="N11" s="6"/>
    </row>
    <row r="12" spans="1:15" ht="46.5" customHeight="1" x14ac:dyDescent="0.35">
      <c r="A12" s="11">
        <v>7</v>
      </c>
      <c r="B12" s="7" t="s">
        <v>64</v>
      </c>
      <c r="C12" s="7" t="s">
        <v>129</v>
      </c>
      <c r="D12" s="9" t="s">
        <v>133</v>
      </c>
      <c r="E12" s="10"/>
      <c r="F12" s="6"/>
      <c r="G12" s="6"/>
      <c r="H12" s="6"/>
      <c r="I12" s="6"/>
      <c r="J12" s="10">
        <f t="shared" si="0"/>
        <v>0</v>
      </c>
      <c r="K12" s="6"/>
      <c r="L12" s="6"/>
      <c r="M12" s="5"/>
      <c r="N12" s="23">
        <f>SUM(E12:E14)</f>
        <v>14400</v>
      </c>
      <c r="O12" s="1">
        <v>3</v>
      </c>
    </row>
    <row r="13" spans="1:15" ht="27" customHeight="1" x14ac:dyDescent="0.35">
      <c r="A13" s="11">
        <v>8</v>
      </c>
      <c r="B13" s="7" t="s">
        <v>130</v>
      </c>
      <c r="C13" s="7" t="s">
        <v>129</v>
      </c>
      <c r="D13" s="9" t="s">
        <v>133</v>
      </c>
      <c r="E13" s="10"/>
      <c r="F13" s="6"/>
      <c r="G13" s="6"/>
      <c r="H13" s="6"/>
      <c r="I13" s="6"/>
      <c r="J13" s="6"/>
      <c r="K13" s="6"/>
      <c r="L13" s="6"/>
      <c r="M13" s="5"/>
      <c r="N13" s="6"/>
    </row>
    <row r="14" spans="1:15" ht="36" customHeight="1" x14ac:dyDescent="0.35">
      <c r="A14" s="11">
        <v>9</v>
      </c>
      <c r="B14" s="7" t="s">
        <v>142</v>
      </c>
      <c r="C14" s="7" t="s">
        <v>129</v>
      </c>
      <c r="D14" s="9" t="s">
        <v>125</v>
      </c>
      <c r="E14" s="10">
        <v>14400</v>
      </c>
      <c r="F14" s="6"/>
      <c r="G14" s="10">
        <v>14400</v>
      </c>
      <c r="H14" s="6"/>
      <c r="I14" s="6"/>
      <c r="J14" s="6"/>
      <c r="K14" s="6"/>
      <c r="L14" s="6"/>
      <c r="M14" s="5"/>
      <c r="N14" s="6"/>
    </row>
    <row r="15" spans="1:15" ht="42" x14ac:dyDescent="0.35">
      <c r="A15" s="4">
        <v>10</v>
      </c>
      <c r="B15" s="7" t="s">
        <v>158</v>
      </c>
      <c r="C15" s="7" t="s">
        <v>154</v>
      </c>
      <c r="D15" s="5" t="s">
        <v>152</v>
      </c>
      <c r="E15" s="6">
        <v>63000</v>
      </c>
      <c r="F15" s="6"/>
      <c r="G15" s="6"/>
      <c r="H15" s="6"/>
      <c r="I15" s="6"/>
      <c r="J15" s="6"/>
      <c r="K15" s="6"/>
      <c r="L15" s="6"/>
      <c r="M15" s="5"/>
      <c r="N15" s="23">
        <f>SUM(E15)</f>
        <v>63000</v>
      </c>
      <c r="O15" s="1">
        <v>1</v>
      </c>
    </row>
    <row r="16" spans="1:15" x14ac:dyDescent="0.35">
      <c r="A16" s="4">
        <v>11</v>
      </c>
      <c r="B16" s="7" t="s">
        <v>214</v>
      </c>
      <c r="C16" s="7" t="s">
        <v>209</v>
      </c>
      <c r="D16" s="5" t="s">
        <v>91</v>
      </c>
      <c r="E16" s="6">
        <v>13200</v>
      </c>
      <c r="F16" s="6"/>
      <c r="G16" s="6"/>
      <c r="H16" s="6"/>
      <c r="I16" s="6"/>
      <c r="J16" s="6"/>
      <c r="K16" s="6"/>
      <c r="L16" s="6"/>
      <c r="M16" s="5"/>
      <c r="N16" s="23">
        <f>SUM(E16:E18)</f>
        <v>43280</v>
      </c>
      <c r="O16" s="1">
        <v>2</v>
      </c>
    </row>
    <row r="17" spans="1:15" ht="42" x14ac:dyDescent="0.35">
      <c r="A17" s="4">
        <v>12</v>
      </c>
      <c r="B17" s="7" t="s">
        <v>220</v>
      </c>
      <c r="C17" s="7" t="s">
        <v>209</v>
      </c>
      <c r="D17" s="5" t="s">
        <v>108</v>
      </c>
      <c r="E17" s="6">
        <v>20000</v>
      </c>
      <c r="F17" s="6"/>
      <c r="G17" s="6"/>
      <c r="H17" s="6"/>
      <c r="I17" s="6"/>
      <c r="J17" s="6"/>
      <c r="K17" s="6"/>
      <c r="L17" s="6"/>
      <c r="M17" s="5"/>
      <c r="N17" s="34"/>
    </row>
    <row r="18" spans="1:15" x14ac:dyDescent="0.35">
      <c r="A18" s="4"/>
      <c r="B18" s="7"/>
      <c r="C18" s="7"/>
      <c r="D18" s="5" t="s">
        <v>221</v>
      </c>
      <c r="E18" s="6">
        <v>10080</v>
      </c>
      <c r="F18" s="6"/>
      <c r="G18" s="6"/>
      <c r="H18" s="6"/>
      <c r="I18" s="6"/>
      <c r="J18" s="6"/>
      <c r="K18" s="6"/>
      <c r="L18" s="6"/>
      <c r="M18" s="5"/>
      <c r="N18" s="34"/>
    </row>
    <row r="19" spans="1:15" x14ac:dyDescent="0.35">
      <c r="A19" s="4">
        <v>13</v>
      </c>
      <c r="B19" s="7" t="s">
        <v>233</v>
      </c>
      <c r="C19" s="7" t="s">
        <v>227</v>
      </c>
      <c r="D19" s="5" t="s">
        <v>234</v>
      </c>
      <c r="E19" s="6">
        <v>50000</v>
      </c>
      <c r="F19" s="6"/>
      <c r="G19" s="6"/>
      <c r="H19" s="6"/>
      <c r="I19" s="6"/>
      <c r="J19" s="6"/>
      <c r="K19" s="6"/>
      <c r="L19" s="6"/>
      <c r="M19" s="5"/>
      <c r="N19" s="23">
        <f>SUM(E19:E20)</f>
        <v>60000</v>
      </c>
      <c r="O19" s="1">
        <v>2</v>
      </c>
    </row>
    <row r="20" spans="1:15" x14ac:dyDescent="0.35">
      <c r="A20" s="4">
        <v>14</v>
      </c>
      <c r="B20" s="7" t="s">
        <v>235</v>
      </c>
      <c r="C20" s="7" t="s">
        <v>227</v>
      </c>
      <c r="D20" s="5" t="s">
        <v>201</v>
      </c>
      <c r="E20" s="6">
        <v>10000</v>
      </c>
      <c r="F20" s="6"/>
      <c r="G20" s="6"/>
      <c r="H20" s="6"/>
      <c r="I20" s="6"/>
      <c r="J20" s="6"/>
      <c r="K20" s="6"/>
      <c r="L20" s="6"/>
      <c r="M20" s="5"/>
      <c r="N20" s="34"/>
    </row>
    <row r="21" spans="1:15" ht="63" x14ac:dyDescent="0.35">
      <c r="A21" s="4">
        <v>15</v>
      </c>
      <c r="B21" s="7" t="s">
        <v>255</v>
      </c>
      <c r="C21" s="7" t="s">
        <v>250</v>
      </c>
      <c r="D21" s="5" t="s">
        <v>99</v>
      </c>
      <c r="E21" s="6">
        <v>72000</v>
      </c>
      <c r="F21" s="6"/>
      <c r="G21" s="6"/>
      <c r="H21" s="6"/>
      <c r="I21" s="6"/>
      <c r="J21" s="6"/>
      <c r="K21" s="6"/>
      <c r="L21" s="6"/>
      <c r="M21" s="5"/>
      <c r="N21" s="23">
        <f>SUM(E21:E23)</f>
        <v>93330</v>
      </c>
      <c r="O21" s="1">
        <v>2</v>
      </c>
    </row>
    <row r="22" spans="1:15" ht="42" x14ac:dyDescent="0.35">
      <c r="A22" s="4">
        <v>16</v>
      </c>
      <c r="B22" s="7" t="s">
        <v>263</v>
      </c>
      <c r="C22" s="7" t="s">
        <v>250</v>
      </c>
      <c r="D22" s="5" t="s">
        <v>91</v>
      </c>
      <c r="E22" s="6">
        <v>16200</v>
      </c>
      <c r="F22" s="6"/>
      <c r="G22" s="6"/>
      <c r="H22" s="6"/>
      <c r="I22" s="6"/>
      <c r="J22" s="6"/>
      <c r="K22" s="6"/>
      <c r="L22" s="6"/>
      <c r="M22" s="5"/>
      <c r="N22" s="34"/>
    </row>
    <row r="23" spans="1:15" x14ac:dyDescent="0.35">
      <c r="A23" s="4"/>
      <c r="B23" s="7"/>
      <c r="C23" s="7"/>
      <c r="D23" s="5" t="s">
        <v>108</v>
      </c>
      <c r="E23" s="6">
        <v>5130</v>
      </c>
      <c r="F23" s="6"/>
      <c r="G23" s="6"/>
      <c r="H23" s="6"/>
      <c r="I23" s="6"/>
      <c r="J23" s="6"/>
      <c r="K23" s="6"/>
      <c r="L23" s="6"/>
      <c r="M23" s="5"/>
      <c r="N23" s="34"/>
    </row>
    <row r="24" spans="1:15" x14ac:dyDescent="0.35">
      <c r="A24" s="4">
        <v>17</v>
      </c>
      <c r="B24" s="7" t="s">
        <v>275</v>
      </c>
      <c r="C24" s="7" t="s">
        <v>261</v>
      </c>
      <c r="D24" s="5" t="s">
        <v>221</v>
      </c>
      <c r="E24" s="6">
        <v>10000</v>
      </c>
      <c r="F24" s="6"/>
      <c r="G24" s="6"/>
      <c r="H24" s="6"/>
      <c r="I24" s="6"/>
      <c r="J24" s="6"/>
      <c r="K24" s="6"/>
      <c r="L24" s="6"/>
      <c r="M24" s="5"/>
      <c r="N24" s="23">
        <f>SUM(E24)</f>
        <v>10000</v>
      </c>
      <c r="O24" s="1">
        <v>1</v>
      </c>
    </row>
    <row r="25" spans="1:15" x14ac:dyDescent="0.35">
      <c r="A25" s="4">
        <v>18</v>
      </c>
      <c r="B25" s="7" t="s">
        <v>287</v>
      </c>
      <c r="C25" s="7" t="s">
        <v>279</v>
      </c>
      <c r="D25" s="5" t="s">
        <v>91</v>
      </c>
      <c r="E25" s="6">
        <v>56400</v>
      </c>
      <c r="F25" s="6"/>
      <c r="G25" s="6"/>
      <c r="H25" s="6"/>
      <c r="I25" s="6"/>
      <c r="J25" s="6"/>
      <c r="K25" s="6"/>
      <c r="L25" s="6"/>
      <c r="M25" s="5"/>
      <c r="N25" s="23">
        <f>SUM(E25)</f>
        <v>56400</v>
      </c>
      <c r="O25" s="1">
        <v>1</v>
      </c>
    </row>
    <row r="26" spans="1:15" x14ac:dyDescent="0.35">
      <c r="A26" s="4">
        <v>19</v>
      </c>
      <c r="B26" s="7" t="s">
        <v>304</v>
      </c>
      <c r="C26" s="7" t="s">
        <v>301</v>
      </c>
      <c r="D26" s="5" t="s">
        <v>108</v>
      </c>
      <c r="E26" s="6">
        <v>7200</v>
      </c>
      <c r="F26" s="6"/>
      <c r="G26" s="6"/>
      <c r="H26" s="6"/>
      <c r="I26" s="6"/>
      <c r="J26" s="6"/>
      <c r="K26" s="6"/>
      <c r="L26" s="6"/>
      <c r="M26" s="5"/>
      <c r="N26" s="23">
        <f>SUM(E26:E28)</f>
        <v>67200</v>
      </c>
      <c r="O26" s="1">
        <v>2</v>
      </c>
    </row>
    <row r="27" spans="1:15" x14ac:dyDescent="0.35">
      <c r="A27" s="4"/>
      <c r="B27" s="7"/>
      <c r="C27" s="7"/>
      <c r="D27" s="5" t="s">
        <v>305</v>
      </c>
      <c r="E27" s="6">
        <v>50000</v>
      </c>
      <c r="F27" s="6"/>
      <c r="G27" s="6"/>
      <c r="H27" s="6"/>
      <c r="I27" s="6"/>
      <c r="J27" s="6"/>
      <c r="K27" s="6"/>
      <c r="L27" s="6"/>
      <c r="M27" s="5"/>
      <c r="N27" s="34"/>
    </row>
    <row r="28" spans="1:15" x14ac:dyDescent="0.35">
      <c r="A28" s="4">
        <v>20</v>
      </c>
      <c r="B28" s="7" t="s">
        <v>312</v>
      </c>
      <c r="C28" s="7" t="s">
        <v>301</v>
      </c>
      <c r="D28" s="5" t="s">
        <v>221</v>
      </c>
      <c r="E28" s="6">
        <v>10000</v>
      </c>
      <c r="F28" s="6"/>
      <c r="G28" s="6"/>
      <c r="H28" s="6"/>
      <c r="I28" s="6"/>
      <c r="J28" s="6"/>
      <c r="K28" s="6"/>
      <c r="L28" s="6"/>
      <c r="M28" s="5"/>
      <c r="N28" s="34"/>
    </row>
    <row r="29" spans="1:15" ht="42" x14ac:dyDescent="0.35">
      <c r="A29" s="4">
        <v>21</v>
      </c>
      <c r="B29" s="7" t="s">
        <v>324</v>
      </c>
      <c r="C29" s="7" t="s">
        <v>318</v>
      </c>
      <c r="D29" s="5" t="s">
        <v>201</v>
      </c>
      <c r="E29" s="6">
        <v>53640</v>
      </c>
      <c r="F29" s="6"/>
      <c r="G29" s="6"/>
      <c r="H29" s="6"/>
      <c r="I29" s="6"/>
      <c r="J29" s="6"/>
      <c r="K29" s="6"/>
      <c r="L29" s="6"/>
      <c r="M29" s="5"/>
      <c r="N29" s="34">
        <f>SUM(E29)</f>
        <v>53640</v>
      </c>
      <c r="O29" s="1">
        <v>1</v>
      </c>
    </row>
    <row r="30" spans="1:15" x14ac:dyDescent="0.35">
      <c r="A30" s="4">
        <v>22</v>
      </c>
      <c r="B30" s="7" t="s">
        <v>338</v>
      </c>
      <c r="C30" s="7" t="s">
        <v>335</v>
      </c>
      <c r="D30" s="5" t="s">
        <v>339</v>
      </c>
      <c r="E30" s="6">
        <v>8400</v>
      </c>
      <c r="F30" s="6"/>
      <c r="G30" s="6"/>
      <c r="H30" s="6"/>
      <c r="I30" s="6"/>
      <c r="J30" s="6"/>
      <c r="K30" s="6"/>
      <c r="L30" s="6"/>
      <c r="M30" s="5"/>
      <c r="N30" s="34">
        <f>SUM(E30)</f>
        <v>8400</v>
      </c>
      <c r="O30" s="1">
        <v>1</v>
      </c>
    </row>
    <row r="31" spans="1:15" x14ac:dyDescent="0.35">
      <c r="A31" s="4">
        <v>23</v>
      </c>
      <c r="B31" s="7" t="s">
        <v>356</v>
      </c>
      <c r="C31" s="7" t="s">
        <v>353</v>
      </c>
      <c r="D31" s="5" t="s">
        <v>221</v>
      </c>
      <c r="E31" s="6">
        <v>10000</v>
      </c>
      <c r="F31" s="6"/>
      <c r="G31" s="6"/>
      <c r="H31" s="6"/>
      <c r="I31" s="6"/>
      <c r="J31" s="6"/>
      <c r="K31" s="6"/>
      <c r="L31" s="6"/>
      <c r="M31" s="5"/>
      <c r="N31" s="34">
        <f>SUM(E31)</f>
        <v>10000</v>
      </c>
      <c r="O31" s="1">
        <v>1</v>
      </c>
    </row>
    <row r="32" spans="1:15" x14ac:dyDescent="0.35">
      <c r="A32" s="4"/>
      <c r="B32" s="7"/>
      <c r="C32" s="7"/>
      <c r="D32" s="5"/>
      <c r="E32" s="6"/>
      <c r="F32" s="6"/>
      <c r="G32" s="6"/>
      <c r="H32" s="6"/>
      <c r="I32" s="6"/>
      <c r="J32" s="6"/>
      <c r="K32" s="6"/>
      <c r="L32" s="6"/>
      <c r="M32" s="5"/>
      <c r="N32" s="34"/>
    </row>
    <row r="33" spans="1:14" x14ac:dyDescent="0.35">
      <c r="A33" s="4"/>
      <c r="B33" s="7"/>
      <c r="C33" s="7"/>
      <c r="D33" s="5"/>
      <c r="E33" s="6"/>
      <c r="F33" s="6"/>
      <c r="G33" s="6"/>
      <c r="H33" s="6"/>
      <c r="I33" s="6"/>
      <c r="J33" s="6"/>
      <c r="K33" s="6"/>
      <c r="L33" s="6"/>
      <c r="M33" s="5"/>
      <c r="N33" s="34"/>
    </row>
    <row r="34" spans="1:14" x14ac:dyDescent="0.35">
      <c r="A34" s="4"/>
      <c r="B34" s="7"/>
      <c r="C34" s="7"/>
      <c r="D34" s="5"/>
      <c r="E34" s="6"/>
      <c r="F34" s="6"/>
      <c r="G34" s="6"/>
      <c r="H34" s="6"/>
      <c r="I34" s="6"/>
      <c r="J34" s="6"/>
      <c r="K34" s="6"/>
      <c r="L34" s="6"/>
      <c r="M34" s="5"/>
      <c r="N34" s="34"/>
    </row>
    <row r="35" spans="1:14" x14ac:dyDescent="0.35">
      <c r="A35" s="4"/>
      <c r="B35" s="7"/>
      <c r="C35" s="7"/>
      <c r="D35" s="5"/>
      <c r="E35" s="6">
        <f>SUM(E5:E34)</f>
        <v>603750</v>
      </c>
      <c r="F35" s="6"/>
      <c r="G35" s="6"/>
      <c r="H35" s="6"/>
      <c r="I35" s="6"/>
      <c r="J35" s="6"/>
      <c r="K35" s="6"/>
      <c r="L35" s="6"/>
      <c r="M35" s="5"/>
      <c r="N35" s="34"/>
    </row>
    <row r="36" spans="1:14" x14ac:dyDescent="0.35">
      <c r="F36" s="2"/>
      <c r="G36" s="2"/>
      <c r="H36" s="2"/>
      <c r="I36" s="2"/>
      <c r="J36" s="2"/>
      <c r="K36" s="2"/>
      <c r="L36" s="2"/>
    </row>
  </sheetData>
  <mergeCells count="10">
    <mergeCell ref="O3:O4"/>
    <mergeCell ref="N3:N4"/>
    <mergeCell ref="A3:A4"/>
    <mergeCell ref="B3:B4"/>
    <mergeCell ref="D3:D4"/>
    <mergeCell ref="E3:E4"/>
    <mergeCell ref="F3:I3"/>
    <mergeCell ref="J3:J4"/>
    <mergeCell ref="K3:M3"/>
    <mergeCell ref="C3:C4"/>
  </mergeCells>
  <pageMargins left="0.51181102362204722" right="0.31496062992125984" top="0.74803149606299213" bottom="0.74803149606299213" header="0.31496062992125984" footer="0.11811023622047245"/>
  <pageSetup paperSize="9" scale="9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34"/>
  <sheetViews>
    <sheetView workbookViewId="0">
      <pane xSplit="3" ySplit="4" topLeftCell="D6" activePane="bottomRight" state="frozen"/>
      <selection pane="topRight" activeCell="D1" sqref="D1"/>
      <selection pane="bottomLeft" activeCell="A5" sqref="A5"/>
      <selection pane="bottomRight" activeCell="A3" sqref="A3:J4"/>
    </sheetView>
  </sheetViews>
  <sheetFormatPr defaultRowHeight="21" x14ac:dyDescent="0.35"/>
  <cols>
    <col min="1" max="1" width="6.25" style="1" customWidth="1"/>
    <col min="2" max="2" width="49.25" style="1" customWidth="1"/>
    <col min="3" max="3" width="11.125" style="1" customWidth="1"/>
    <col min="4" max="4" width="12.25" style="1" customWidth="1"/>
    <col min="5" max="5" width="10.875" style="1" bestFit="1" customWidth="1"/>
    <col min="6" max="6" width="9" style="1" customWidth="1"/>
    <col min="7" max="7" width="11" style="1" customWidth="1"/>
    <col min="8" max="9" width="9" style="1" customWidth="1"/>
    <col min="10" max="10" width="9.625" style="1" customWidth="1"/>
    <col min="11" max="12" width="9.625" style="1" hidden="1" customWidth="1"/>
    <col min="13" max="13" width="12.125" style="1" hidden="1" customWidth="1"/>
    <col min="14" max="14" width="11.25" style="1" hidden="1" customWidth="1"/>
    <col min="15" max="15" width="0" style="1" hidden="1" customWidth="1"/>
    <col min="16" max="16384" width="9" style="1"/>
  </cols>
  <sheetData>
    <row r="1" spans="1:15" x14ac:dyDescent="0.35">
      <c r="A1" s="3" t="s">
        <v>58</v>
      </c>
    </row>
    <row r="2" spans="1:15" ht="9" customHeight="1" x14ac:dyDescent="0.35"/>
    <row r="3" spans="1:15" ht="21" customHeight="1" x14ac:dyDescent="0.35">
      <c r="A3" s="48" t="s">
        <v>4</v>
      </c>
      <c r="B3" s="48" t="s">
        <v>5</v>
      </c>
      <c r="C3" s="49" t="s">
        <v>104</v>
      </c>
      <c r="D3" s="53" t="s">
        <v>19</v>
      </c>
      <c r="E3" s="48" t="s">
        <v>7</v>
      </c>
      <c r="F3" s="47" t="s">
        <v>12</v>
      </c>
      <c r="G3" s="47"/>
      <c r="H3" s="47"/>
      <c r="I3" s="47"/>
      <c r="J3" s="48" t="s">
        <v>13</v>
      </c>
      <c r="K3" s="55" t="s">
        <v>14</v>
      </c>
      <c r="L3" s="56"/>
      <c r="M3" s="57"/>
      <c r="N3" s="58" t="s">
        <v>83</v>
      </c>
      <c r="O3" s="51" t="s">
        <v>173</v>
      </c>
    </row>
    <row r="4" spans="1:15" x14ac:dyDescent="0.35">
      <c r="A4" s="48"/>
      <c r="B4" s="48"/>
      <c r="C4" s="50"/>
      <c r="D4" s="54"/>
      <c r="E4" s="48"/>
      <c r="F4" s="43" t="s">
        <v>8</v>
      </c>
      <c r="G4" s="43" t="s">
        <v>9</v>
      </c>
      <c r="H4" s="43" t="s">
        <v>10</v>
      </c>
      <c r="I4" s="43" t="s">
        <v>11</v>
      </c>
      <c r="J4" s="48"/>
      <c r="K4" s="8" t="s">
        <v>87</v>
      </c>
      <c r="L4" s="8" t="s">
        <v>88</v>
      </c>
      <c r="M4" s="12" t="s">
        <v>89</v>
      </c>
      <c r="N4" s="58"/>
      <c r="O4" s="51"/>
    </row>
    <row r="5" spans="1:15" x14ac:dyDescent="0.35">
      <c r="A5" s="18">
        <v>1</v>
      </c>
      <c r="B5" s="26" t="s">
        <v>190</v>
      </c>
      <c r="C5" s="12" t="s">
        <v>175</v>
      </c>
      <c r="D5" s="8" t="s">
        <v>108</v>
      </c>
      <c r="E5" s="22">
        <v>142507</v>
      </c>
      <c r="F5" s="4"/>
      <c r="G5" s="4"/>
      <c r="H5" s="4"/>
      <c r="I5" s="4"/>
      <c r="J5" s="18"/>
      <c r="K5" s="8"/>
      <c r="L5" s="8"/>
      <c r="M5" s="12"/>
      <c r="N5" s="30">
        <f>SUM(E5:E6)</f>
        <v>153207</v>
      </c>
      <c r="O5" s="27">
        <v>2</v>
      </c>
    </row>
    <row r="6" spans="1:15" x14ac:dyDescent="0.35">
      <c r="A6" s="18">
        <v>2</v>
      </c>
      <c r="B6" s="26" t="s">
        <v>191</v>
      </c>
      <c r="C6" s="12" t="s">
        <v>175</v>
      </c>
      <c r="D6" s="8" t="s">
        <v>108</v>
      </c>
      <c r="E6" s="22">
        <v>10700</v>
      </c>
      <c r="F6" s="4">
        <f>1000+600+1675</f>
        <v>3275</v>
      </c>
      <c r="G6" s="4">
        <f>600+1675</f>
        <v>2275</v>
      </c>
      <c r="H6" s="4">
        <f>600+600+1675</f>
        <v>2875</v>
      </c>
      <c r="I6" s="4">
        <f>600+1675</f>
        <v>2275</v>
      </c>
      <c r="J6" s="18">
        <f>SUM(F6:I6)</f>
        <v>10700</v>
      </c>
      <c r="K6" s="8"/>
      <c r="L6" s="8"/>
      <c r="M6" s="12"/>
      <c r="N6" s="41"/>
      <c r="O6" s="27"/>
    </row>
    <row r="7" spans="1:15" ht="50.25" customHeight="1" x14ac:dyDescent="0.35">
      <c r="A7" s="11">
        <v>3</v>
      </c>
      <c r="B7" s="7" t="s">
        <v>107</v>
      </c>
      <c r="C7" s="7" t="s">
        <v>93</v>
      </c>
      <c r="D7" s="20" t="s">
        <v>108</v>
      </c>
      <c r="E7" s="10">
        <v>217800</v>
      </c>
      <c r="F7" s="6"/>
      <c r="G7" s="6"/>
      <c r="H7" s="6"/>
      <c r="I7" s="6"/>
      <c r="J7" s="6">
        <f t="shared" ref="J7:J9" si="0">SUM(F7:I7)</f>
        <v>0</v>
      </c>
      <c r="K7" s="6"/>
      <c r="L7" s="6"/>
      <c r="M7" s="5"/>
      <c r="N7" s="25">
        <f>SUM(E7:E7)</f>
        <v>217800</v>
      </c>
      <c r="O7" s="1">
        <v>1</v>
      </c>
    </row>
    <row r="8" spans="1:15" ht="84" x14ac:dyDescent="0.35">
      <c r="A8" s="11">
        <v>4</v>
      </c>
      <c r="B8" s="7" t="s">
        <v>159</v>
      </c>
      <c r="C8" s="7" t="s">
        <v>154</v>
      </c>
      <c r="D8" s="20" t="s">
        <v>152</v>
      </c>
      <c r="E8" s="10">
        <v>47500</v>
      </c>
      <c r="F8" s="6"/>
      <c r="G8" s="6"/>
      <c r="H8" s="6"/>
      <c r="I8" s="6"/>
      <c r="J8" s="6">
        <f t="shared" si="0"/>
        <v>0</v>
      </c>
      <c r="K8" s="6"/>
      <c r="L8" s="6"/>
      <c r="M8" s="5"/>
      <c r="N8" s="23">
        <f>SUM(E8:E9)</f>
        <v>53500</v>
      </c>
      <c r="O8" s="1">
        <v>2</v>
      </c>
    </row>
    <row r="9" spans="1:15" x14ac:dyDescent="0.35">
      <c r="A9" s="4">
        <v>5</v>
      </c>
      <c r="B9" s="7" t="s">
        <v>161</v>
      </c>
      <c r="C9" s="7" t="s">
        <v>154</v>
      </c>
      <c r="D9" s="4" t="s">
        <v>152</v>
      </c>
      <c r="E9" s="6">
        <v>6000</v>
      </c>
      <c r="F9" s="6"/>
      <c r="G9" s="6"/>
      <c r="H9" s="6"/>
      <c r="I9" s="6"/>
      <c r="J9" s="6">
        <f t="shared" si="0"/>
        <v>0</v>
      </c>
      <c r="K9" s="6"/>
      <c r="L9" s="6"/>
      <c r="M9" s="5"/>
      <c r="N9" s="6"/>
    </row>
    <row r="10" spans="1:15" x14ac:dyDescent="0.35">
      <c r="A10" s="4">
        <v>6</v>
      </c>
      <c r="B10" s="5" t="s">
        <v>200</v>
      </c>
      <c r="C10" s="5" t="s">
        <v>196</v>
      </c>
      <c r="D10" s="5" t="s">
        <v>108</v>
      </c>
      <c r="E10" s="6">
        <v>219420</v>
      </c>
      <c r="F10" s="6"/>
      <c r="G10" s="6"/>
      <c r="H10" s="6"/>
      <c r="I10" s="6"/>
      <c r="J10" s="6"/>
      <c r="K10" s="6"/>
      <c r="L10" s="6"/>
      <c r="M10" s="5"/>
      <c r="N10" s="23">
        <f>SUM(E10:E11)</f>
        <v>237670</v>
      </c>
      <c r="O10" s="1">
        <v>1</v>
      </c>
    </row>
    <row r="11" spans="1:15" x14ac:dyDescent="0.35">
      <c r="A11" s="4"/>
      <c r="B11" s="5"/>
      <c r="C11" s="5"/>
      <c r="D11" s="5" t="s">
        <v>201</v>
      </c>
      <c r="E11" s="6">
        <v>18250</v>
      </c>
      <c r="F11" s="5"/>
      <c r="G11" s="5"/>
      <c r="H11" s="5"/>
      <c r="I11" s="5"/>
      <c r="J11" s="5"/>
      <c r="K11" s="5"/>
      <c r="L11" s="5"/>
      <c r="M11" s="5"/>
      <c r="N11" s="6"/>
    </row>
    <row r="12" spans="1:15" x14ac:dyDescent="0.35">
      <c r="A12" s="4">
        <v>7</v>
      </c>
      <c r="B12" s="5" t="s">
        <v>219</v>
      </c>
      <c r="C12" s="5" t="s">
        <v>209</v>
      </c>
      <c r="D12" s="5" t="s">
        <v>108</v>
      </c>
      <c r="E12" s="6">
        <v>7200</v>
      </c>
      <c r="F12" s="5"/>
      <c r="G12" s="5"/>
      <c r="H12" s="5"/>
      <c r="I12" s="5"/>
      <c r="J12" s="5"/>
      <c r="K12" s="5"/>
      <c r="L12" s="5"/>
      <c r="M12" s="5"/>
      <c r="N12" s="23">
        <f>SUM(E12)</f>
        <v>7200</v>
      </c>
      <c r="O12" s="1">
        <v>1</v>
      </c>
    </row>
    <row r="13" spans="1:15" x14ac:dyDescent="0.35">
      <c r="A13" s="4">
        <v>8</v>
      </c>
      <c r="B13" s="5" t="s">
        <v>236</v>
      </c>
      <c r="C13" s="5" t="s">
        <v>227</v>
      </c>
      <c r="D13" s="5" t="s">
        <v>237</v>
      </c>
      <c r="E13" s="6"/>
      <c r="F13" s="5"/>
      <c r="G13" s="5"/>
      <c r="H13" s="5"/>
      <c r="I13" s="5"/>
      <c r="J13" s="5"/>
      <c r="K13" s="5"/>
      <c r="L13" s="5"/>
      <c r="M13" s="5"/>
      <c r="N13" s="23">
        <f>SUM(E13:E14)</f>
        <v>10000</v>
      </c>
      <c r="O13" s="1">
        <v>2</v>
      </c>
    </row>
    <row r="14" spans="1:15" x14ac:dyDescent="0.35">
      <c r="A14" s="4">
        <v>9</v>
      </c>
      <c r="B14" s="5" t="s">
        <v>239</v>
      </c>
      <c r="C14" s="5" t="s">
        <v>227</v>
      </c>
      <c r="D14" s="5" t="s">
        <v>108</v>
      </c>
      <c r="E14" s="6">
        <v>10000</v>
      </c>
      <c r="F14" s="5"/>
      <c r="G14" s="5"/>
      <c r="H14" s="5"/>
      <c r="I14" s="5"/>
      <c r="J14" s="5"/>
      <c r="K14" s="5"/>
      <c r="L14" s="5"/>
      <c r="M14" s="5"/>
      <c r="N14" s="6"/>
    </row>
    <row r="15" spans="1:15" x14ac:dyDescent="0.35">
      <c r="A15" s="4">
        <v>10</v>
      </c>
      <c r="B15" s="37" t="s">
        <v>253</v>
      </c>
      <c r="C15" s="5" t="s">
        <v>250</v>
      </c>
      <c r="D15" s="5" t="s">
        <v>254</v>
      </c>
      <c r="E15" s="6">
        <v>25233</v>
      </c>
      <c r="F15" s="5"/>
      <c r="G15" s="5"/>
      <c r="H15" s="5"/>
      <c r="I15" s="5"/>
      <c r="J15" s="5"/>
      <c r="K15" s="5"/>
      <c r="L15" s="5"/>
      <c r="M15" s="5"/>
      <c r="N15" s="23">
        <f>SUM(E15)</f>
        <v>25233</v>
      </c>
      <c r="O15" s="1">
        <v>1</v>
      </c>
    </row>
    <row r="16" spans="1:15" ht="63" x14ac:dyDescent="0.35">
      <c r="A16" s="4">
        <v>11</v>
      </c>
      <c r="B16" s="36" t="s">
        <v>267</v>
      </c>
      <c r="C16" s="5" t="s">
        <v>261</v>
      </c>
      <c r="D16" s="5" t="s">
        <v>91</v>
      </c>
      <c r="E16" s="6">
        <v>20200</v>
      </c>
      <c r="F16" s="5"/>
      <c r="G16" s="5"/>
      <c r="H16" s="5"/>
      <c r="I16" s="5"/>
      <c r="J16" s="5"/>
      <c r="K16" s="5"/>
      <c r="L16" s="5"/>
      <c r="M16" s="5"/>
      <c r="N16" s="23">
        <f>SUM(E16)</f>
        <v>20200</v>
      </c>
      <c r="O16" s="1">
        <v>1</v>
      </c>
    </row>
    <row r="17" spans="1:15" x14ac:dyDescent="0.35">
      <c r="A17" s="4">
        <v>12</v>
      </c>
      <c r="B17" s="37" t="s">
        <v>289</v>
      </c>
      <c r="C17" s="5" t="s">
        <v>279</v>
      </c>
      <c r="D17" s="5" t="s">
        <v>108</v>
      </c>
      <c r="E17" s="6">
        <v>5965</v>
      </c>
      <c r="F17" s="5"/>
      <c r="G17" s="5"/>
      <c r="H17" s="5"/>
      <c r="I17" s="5"/>
      <c r="J17" s="5"/>
      <c r="K17" s="5"/>
      <c r="L17" s="5"/>
      <c r="M17" s="5"/>
      <c r="N17" s="23">
        <f>SUM(E17:E20)</f>
        <v>127485</v>
      </c>
      <c r="O17" s="1">
        <v>4</v>
      </c>
    </row>
    <row r="18" spans="1:15" x14ac:dyDescent="0.35">
      <c r="A18" s="4">
        <v>13</v>
      </c>
      <c r="B18" s="37" t="s">
        <v>290</v>
      </c>
      <c r="C18" s="5" t="s">
        <v>279</v>
      </c>
      <c r="D18" s="5" t="s">
        <v>91</v>
      </c>
      <c r="E18" s="6">
        <v>79470</v>
      </c>
      <c r="F18" s="5"/>
      <c r="G18" s="5"/>
      <c r="H18" s="5"/>
      <c r="I18" s="5"/>
      <c r="J18" s="5"/>
      <c r="K18" s="5"/>
      <c r="L18" s="5"/>
      <c r="M18" s="5"/>
      <c r="N18" s="34"/>
    </row>
    <row r="19" spans="1:15" ht="42" x14ac:dyDescent="0.35">
      <c r="A19" s="4">
        <v>14</v>
      </c>
      <c r="B19" s="37" t="s">
        <v>291</v>
      </c>
      <c r="C19" s="5" t="s">
        <v>279</v>
      </c>
      <c r="D19" s="5" t="s">
        <v>91</v>
      </c>
      <c r="E19" s="6">
        <v>37150</v>
      </c>
      <c r="F19" s="5"/>
      <c r="G19" s="5"/>
      <c r="H19" s="5"/>
      <c r="I19" s="5"/>
      <c r="J19" s="5"/>
      <c r="K19" s="5"/>
      <c r="L19" s="5"/>
      <c r="M19" s="5"/>
      <c r="N19" s="34"/>
    </row>
    <row r="20" spans="1:15" x14ac:dyDescent="0.35">
      <c r="A20" s="4">
        <v>15</v>
      </c>
      <c r="B20" s="37" t="s">
        <v>292</v>
      </c>
      <c r="C20" s="5" t="s">
        <v>279</v>
      </c>
      <c r="D20" s="5" t="s">
        <v>91</v>
      </c>
      <c r="E20" s="6">
        <v>4900</v>
      </c>
      <c r="F20" s="5"/>
      <c r="G20" s="5"/>
      <c r="H20" s="5"/>
      <c r="I20" s="5"/>
      <c r="J20" s="5"/>
      <c r="K20" s="5"/>
      <c r="L20" s="5"/>
      <c r="M20" s="5"/>
      <c r="N20" s="34"/>
    </row>
    <row r="21" spans="1:15" x14ac:dyDescent="0.35">
      <c r="A21" s="4">
        <v>16</v>
      </c>
      <c r="B21" s="37" t="s">
        <v>306</v>
      </c>
      <c r="C21" s="5" t="s">
        <v>301</v>
      </c>
      <c r="D21" s="5" t="s">
        <v>108</v>
      </c>
      <c r="E21" s="40">
        <f>24960-11520</f>
        <v>13440</v>
      </c>
      <c r="F21" s="5"/>
      <c r="G21" s="5"/>
      <c r="H21" s="5"/>
      <c r="I21" s="5"/>
      <c r="J21" s="5"/>
      <c r="K21" s="5"/>
      <c r="L21" s="5"/>
      <c r="M21" s="5"/>
      <c r="N21" s="23">
        <f>SUM(E21:E22)</f>
        <v>23240</v>
      </c>
      <c r="O21" s="1">
        <v>2</v>
      </c>
    </row>
    <row r="22" spans="1:15" ht="42" x14ac:dyDescent="0.35">
      <c r="A22" s="4">
        <v>17</v>
      </c>
      <c r="B22" s="37" t="s">
        <v>314</v>
      </c>
      <c r="C22" s="5" t="s">
        <v>301</v>
      </c>
      <c r="D22" s="5" t="s">
        <v>108</v>
      </c>
      <c r="E22" s="6">
        <v>9800</v>
      </c>
      <c r="F22" s="5"/>
      <c r="G22" s="5"/>
      <c r="H22" s="5"/>
      <c r="I22" s="5"/>
      <c r="J22" s="5"/>
      <c r="K22" s="5"/>
      <c r="L22" s="5"/>
      <c r="M22" s="5"/>
      <c r="N22" s="34"/>
    </row>
    <row r="23" spans="1:15" x14ac:dyDescent="0.35">
      <c r="A23" s="4">
        <v>18</v>
      </c>
      <c r="B23" s="5" t="s">
        <v>325</v>
      </c>
      <c r="C23" s="5" t="s">
        <v>318</v>
      </c>
      <c r="D23" s="5" t="s">
        <v>201</v>
      </c>
      <c r="E23" s="6">
        <v>13168</v>
      </c>
      <c r="F23" s="5"/>
      <c r="G23" s="5"/>
      <c r="H23" s="5"/>
      <c r="I23" s="5"/>
      <c r="J23" s="5"/>
      <c r="K23" s="5"/>
      <c r="L23" s="5"/>
      <c r="M23" s="5"/>
      <c r="N23" s="23">
        <f>SUM(E23:E24)</f>
        <v>17968</v>
      </c>
      <c r="O23" s="1">
        <v>2</v>
      </c>
    </row>
    <row r="24" spans="1:15" x14ac:dyDescent="0.35">
      <c r="A24" s="4">
        <v>19</v>
      </c>
      <c r="B24" s="5" t="s">
        <v>327</v>
      </c>
      <c r="C24" s="5" t="s">
        <v>318</v>
      </c>
      <c r="D24" s="5" t="s">
        <v>201</v>
      </c>
      <c r="E24" s="6">
        <v>4800</v>
      </c>
      <c r="F24" s="5"/>
      <c r="G24" s="5"/>
      <c r="H24" s="5"/>
      <c r="I24" s="5"/>
      <c r="J24" s="5"/>
      <c r="K24" s="5"/>
      <c r="L24" s="5"/>
      <c r="M24" s="5"/>
      <c r="N24" s="6"/>
    </row>
    <row r="25" spans="1:15" x14ac:dyDescent="0.35">
      <c r="A25" s="4">
        <v>20</v>
      </c>
      <c r="B25" s="5" t="s">
        <v>337</v>
      </c>
      <c r="C25" s="5" t="s">
        <v>335</v>
      </c>
      <c r="D25" s="5" t="s">
        <v>108</v>
      </c>
      <c r="E25" s="6">
        <v>21840</v>
      </c>
      <c r="F25" s="5"/>
      <c r="G25" s="5"/>
      <c r="H25" s="5"/>
      <c r="I25" s="5"/>
      <c r="J25" s="5"/>
      <c r="K25" s="5"/>
      <c r="L25" s="5"/>
      <c r="M25" s="5"/>
      <c r="N25" s="6">
        <f>SUM(E25:E26)</f>
        <v>29040</v>
      </c>
      <c r="O25" s="1">
        <v>2</v>
      </c>
    </row>
    <row r="26" spans="1:15" x14ac:dyDescent="0.35">
      <c r="A26" s="4">
        <v>21</v>
      </c>
      <c r="B26" s="5" t="s">
        <v>340</v>
      </c>
      <c r="C26" s="5" t="s">
        <v>335</v>
      </c>
      <c r="D26" s="5" t="s">
        <v>108</v>
      </c>
      <c r="E26" s="6">
        <v>7200</v>
      </c>
      <c r="F26" s="5"/>
      <c r="G26" s="5"/>
      <c r="H26" s="5"/>
      <c r="I26" s="5"/>
      <c r="J26" s="5"/>
      <c r="K26" s="5"/>
      <c r="L26" s="5"/>
      <c r="M26" s="5"/>
      <c r="N26" s="6"/>
    </row>
    <row r="27" spans="1:15" x14ac:dyDescent="0.35">
      <c r="A27" s="4">
        <v>22</v>
      </c>
      <c r="B27" s="5" t="s">
        <v>357</v>
      </c>
      <c r="C27" s="5" t="s">
        <v>353</v>
      </c>
      <c r="D27" s="5" t="s">
        <v>221</v>
      </c>
      <c r="E27" s="6">
        <v>48700</v>
      </c>
      <c r="F27" s="5"/>
      <c r="G27" s="5"/>
      <c r="H27" s="5"/>
      <c r="I27" s="5"/>
      <c r="J27" s="5"/>
      <c r="K27" s="5"/>
      <c r="L27" s="5"/>
      <c r="M27" s="5"/>
      <c r="N27" s="6">
        <f>SUM(E27)</f>
        <v>48700</v>
      </c>
      <c r="O27" s="1">
        <v>1</v>
      </c>
    </row>
    <row r="28" spans="1:15" x14ac:dyDescent="0.35">
      <c r="A28" s="4"/>
      <c r="B28" s="5"/>
      <c r="C28" s="5"/>
      <c r="D28" s="5"/>
      <c r="E28" s="6"/>
      <c r="F28" s="5"/>
      <c r="G28" s="5"/>
      <c r="H28" s="5"/>
      <c r="I28" s="5"/>
      <c r="J28" s="5"/>
      <c r="K28" s="5"/>
      <c r="L28" s="5"/>
      <c r="M28" s="5"/>
      <c r="N28" s="6"/>
    </row>
    <row r="29" spans="1:15" x14ac:dyDescent="0.35">
      <c r="A29" s="4"/>
      <c r="B29" s="5"/>
      <c r="C29" s="5"/>
      <c r="D29" s="5"/>
      <c r="E29" s="6"/>
      <c r="F29" s="5"/>
      <c r="G29" s="5"/>
      <c r="H29" s="5"/>
      <c r="I29" s="5"/>
      <c r="J29" s="5"/>
      <c r="K29" s="5"/>
      <c r="L29" s="5"/>
      <c r="M29" s="5"/>
      <c r="N29" s="6"/>
    </row>
    <row r="30" spans="1:15" x14ac:dyDescent="0.3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</row>
    <row r="31" spans="1:15" x14ac:dyDescent="0.35">
      <c r="A31" s="4"/>
      <c r="B31" s="5"/>
      <c r="C31" s="5"/>
      <c r="D31" s="5"/>
      <c r="E31" s="13">
        <f>SUM(E5:E30)</f>
        <v>971243</v>
      </c>
      <c r="F31" s="5"/>
      <c r="G31" s="5"/>
      <c r="H31" s="5"/>
      <c r="I31" s="5"/>
      <c r="J31" s="5"/>
      <c r="K31" s="5"/>
      <c r="L31" s="5"/>
      <c r="M31" s="5"/>
      <c r="N31" s="6"/>
    </row>
    <row r="32" spans="1:15" x14ac:dyDescent="0.35">
      <c r="A32" s="24"/>
    </row>
    <row r="33" spans="1:1" x14ac:dyDescent="0.35">
      <c r="A33" s="24"/>
    </row>
    <row r="34" spans="1:1" x14ac:dyDescent="0.35">
      <c r="A34" s="24"/>
    </row>
  </sheetData>
  <mergeCells count="10">
    <mergeCell ref="O3:O4"/>
    <mergeCell ref="N3:N4"/>
    <mergeCell ref="A3:A4"/>
    <mergeCell ref="B3:B4"/>
    <mergeCell ref="D3:D4"/>
    <mergeCell ref="E3:E4"/>
    <mergeCell ref="F3:I3"/>
    <mergeCell ref="J3:J4"/>
    <mergeCell ref="K3:M3"/>
    <mergeCell ref="C3:C4"/>
  </mergeCells>
  <pageMargins left="0.51181102362204722" right="0.31496062992125984" top="0.74803149606299213" bottom="0.74803149606299213" header="0.31496062992125984" footer="0.11811023622047245"/>
  <pageSetup paperSize="9" scale="90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7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7" sqref="B7"/>
    </sheetView>
  </sheetViews>
  <sheetFormatPr defaultRowHeight="21" x14ac:dyDescent="0.35"/>
  <cols>
    <col min="1" max="1" width="6.25" style="1" customWidth="1"/>
    <col min="2" max="2" width="49.25" style="1" customWidth="1"/>
    <col min="3" max="3" width="17.625" style="1" customWidth="1"/>
    <col min="4" max="4" width="12.25" style="1" customWidth="1"/>
    <col min="5" max="5" width="10.875" style="1" customWidth="1"/>
    <col min="6" max="6" width="9" style="1" customWidth="1"/>
    <col min="7" max="7" width="10.875" style="1" customWidth="1"/>
    <col min="8" max="9" width="9" style="1" customWidth="1"/>
    <col min="10" max="10" width="9.625" style="1" customWidth="1"/>
    <col min="11" max="12" width="9.625" style="1" hidden="1" customWidth="1"/>
    <col min="13" max="13" width="12.125" style="1" hidden="1" customWidth="1"/>
    <col min="14" max="14" width="9.875" style="1" hidden="1" customWidth="1"/>
    <col min="15" max="15" width="0" style="1" hidden="1" customWidth="1"/>
    <col min="16" max="16384" width="9" style="1"/>
  </cols>
  <sheetData>
    <row r="1" spans="1:15" x14ac:dyDescent="0.35">
      <c r="A1" s="3" t="s">
        <v>59</v>
      </c>
    </row>
    <row r="2" spans="1:15" ht="15" customHeight="1" x14ac:dyDescent="0.35"/>
    <row r="3" spans="1:15" ht="21" customHeight="1" x14ac:dyDescent="0.35">
      <c r="A3" s="48" t="s">
        <v>4</v>
      </c>
      <c r="B3" s="48" t="s">
        <v>5</v>
      </c>
      <c r="C3" s="53" t="s">
        <v>104</v>
      </c>
      <c r="D3" s="53" t="s">
        <v>19</v>
      </c>
      <c r="E3" s="48" t="s">
        <v>7</v>
      </c>
      <c r="F3" s="47" t="s">
        <v>12</v>
      </c>
      <c r="G3" s="47"/>
      <c r="H3" s="47"/>
      <c r="I3" s="47"/>
      <c r="J3" s="48" t="s">
        <v>13</v>
      </c>
      <c r="K3" s="55" t="s">
        <v>14</v>
      </c>
      <c r="L3" s="56"/>
      <c r="M3" s="57"/>
      <c r="N3" s="58" t="s">
        <v>83</v>
      </c>
      <c r="O3" s="51" t="s">
        <v>173</v>
      </c>
    </row>
    <row r="4" spans="1:15" x14ac:dyDescent="0.35">
      <c r="A4" s="48"/>
      <c r="B4" s="48"/>
      <c r="C4" s="54"/>
      <c r="D4" s="54"/>
      <c r="E4" s="48"/>
      <c r="F4" s="43" t="s">
        <v>8</v>
      </c>
      <c r="G4" s="43" t="s">
        <v>9</v>
      </c>
      <c r="H4" s="43" t="s">
        <v>10</v>
      </c>
      <c r="I4" s="43" t="s">
        <v>11</v>
      </c>
      <c r="J4" s="48"/>
      <c r="K4" s="8" t="s">
        <v>87</v>
      </c>
      <c r="L4" s="8" t="s">
        <v>88</v>
      </c>
      <c r="M4" s="12" t="s">
        <v>89</v>
      </c>
      <c r="N4" s="58"/>
      <c r="O4" s="51"/>
    </row>
    <row r="5" spans="1:15" x14ac:dyDescent="0.35">
      <c r="A5" s="4">
        <v>1</v>
      </c>
      <c r="B5" s="5" t="s">
        <v>76</v>
      </c>
      <c r="C5" s="5" t="s">
        <v>24</v>
      </c>
      <c r="D5" s="5" t="s">
        <v>20</v>
      </c>
      <c r="E5" s="6">
        <v>25800</v>
      </c>
      <c r="F5" s="5"/>
      <c r="G5" s="5"/>
      <c r="H5" s="5"/>
      <c r="I5" s="5"/>
      <c r="J5" s="5"/>
      <c r="K5" s="5"/>
      <c r="L5" s="5"/>
      <c r="M5" s="5"/>
      <c r="N5" s="16">
        <f>SUM(E5:E8)</f>
        <v>25800</v>
      </c>
      <c r="O5" s="1">
        <v>1</v>
      </c>
    </row>
    <row r="6" spans="1:15" ht="42" x14ac:dyDescent="0.35">
      <c r="A6" s="5"/>
      <c r="B6" s="7" t="s">
        <v>77</v>
      </c>
      <c r="C6" s="7"/>
      <c r="D6" s="7"/>
      <c r="E6" s="6"/>
      <c r="F6" s="6"/>
      <c r="G6" s="6">
        <v>500</v>
      </c>
      <c r="H6" s="6"/>
      <c r="I6" s="6"/>
      <c r="J6" s="6">
        <v>500</v>
      </c>
      <c r="K6" s="6"/>
      <c r="L6" s="6"/>
      <c r="M6" s="5"/>
      <c r="N6" s="5"/>
    </row>
    <row r="7" spans="1:15" ht="42" x14ac:dyDescent="0.35">
      <c r="A7" s="5"/>
      <c r="B7" s="7" t="s">
        <v>78</v>
      </c>
      <c r="C7" s="7"/>
      <c r="D7" s="7"/>
      <c r="E7" s="6"/>
      <c r="F7" s="6"/>
      <c r="G7" s="6">
        <v>12650</v>
      </c>
      <c r="H7" s="6"/>
      <c r="I7" s="6"/>
      <c r="J7" s="6">
        <v>12650</v>
      </c>
      <c r="K7" s="6"/>
      <c r="L7" s="6"/>
      <c r="M7" s="5"/>
      <c r="N7" s="5"/>
    </row>
    <row r="8" spans="1:15" x14ac:dyDescent="0.35">
      <c r="A8" s="5"/>
      <c r="B8" s="7" t="s">
        <v>79</v>
      </c>
      <c r="C8" s="7"/>
      <c r="D8" s="7"/>
      <c r="E8" s="6"/>
      <c r="F8" s="6"/>
      <c r="G8" s="6">
        <v>12650</v>
      </c>
      <c r="H8" s="6"/>
      <c r="I8" s="6"/>
      <c r="J8" s="6">
        <v>12650</v>
      </c>
      <c r="K8" s="6"/>
      <c r="L8" s="6"/>
      <c r="M8" s="5"/>
      <c r="N8" s="5"/>
    </row>
    <row r="9" spans="1:15" ht="50.25" customHeight="1" x14ac:dyDescent="0.35">
      <c r="A9" s="11">
        <v>2</v>
      </c>
      <c r="B9" s="7" t="s">
        <v>105</v>
      </c>
      <c r="C9" s="7" t="s">
        <v>93</v>
      </c>
      <c r="D9" s="9" t="s">
        <v>121</v>
      </c>
      <c r="E9" s="10"/>
      <c r="F9" s="6"/>
      <c r="G9" s="6"/>
      <c r="H9" s="6"/>
      <c r="I9" s="6"/>
      <c r="J9" s="6"/>
      <c r="K9" s="6"/>
      <c r="L9" s="6"/>
      <c r="M9" s="5"/>
      <c r="N9" s="16">
        <f>SUM(E9:E10)</f>
        <v>0</v>
      </c>
      <c r="O9" s="1">
        <v>2</v>
      </c>
    </row>
    <row r="10" spans="1:15" x14ac:dyDescent="0.35">
      <c r="A10" s="4">
        <v>3</v>
      </c>
      <c r="B10" s="7" t="s">
        <v>106</v>
      </c>
      <c r="C10" s="7" t="s">
        <v>93</v>
      </c>
      <c r="D10" s="9" t="s">
        <v>121</v>
      </c>
      <c r="E10" s="6"/>
      <c r="F10" s="6"/>
      <c r="G10" s="6"/>
      <c r="H10" s="6"/>
      <c r="I10" s="6"/>
      <c r="J10" s="6"/>
      <c r="K10" s="6"/>
      <c r="L10" s="6"/>
      <c r="M10" s="5"/>
      <c r="N10" s="5"/>
    </row>
    <row r="11" spans="1:15" ht="42" x14ac:dyDescent="0.35">
      <c r="A11" s="4">
        <v>4</v>
      </c>
      <c r="B11" s="7" t="s">
        <v>160</v>
      </c>
      <c r="C11" s="7" t="s">
        <v>154</v>
      </c>
      <c r="D11" s="5" t="s">
        <v>152</v>
      </c>
      <c r="E11" s="6">
        <v>14400</v>
      </c>
      <c r="F11" s="6"/>
      <c r="G11" s="6"/>
      <c r="H11" s="6"/>
      <c r="I11" s="6"/>
      <c r="J11" s="6"/>
      <c r="K11" s="6"/>
      <c r="L11" s="6"/>
      <c r="M11" s="5"/>
      <c r="N11" s="21">
        <f>SUM(E11)</f>
        <v>14400</v>
      </c>
      <c r="O11" s="1">
        <v>1</v>
      </c>
    </row>
    <row r="12" spans="1:15" x14ac:dyDescent="0.35">
      <c r="A12" s="4">
        <v>5</v>
      </c>
      <c r="B12" s="5" t="s">
        <v>268</v>
      </c>
      <c r="C12" s="5" t="s">
        <v>261</v>
      </c>
      <c r="D12" s="5" t="s">
        <v>91</v>
      </c>
      <c r="E12" s="6">
        <v>16700</v>
      </c>
      <c r="F12" s="6"/>
      <c r="G12" s="6"/>
      <c r="H12" s="6"/>
      <c r="I12" s="6"/>
      <c r="J12" s="6"/>
      <c r="K12" s="6"/>
      <c r="L12" s="6"/>
      <c r="M12" s="5"/>
      <c r="N12" s="21">
        <f>SUM(E12:E13)</f>
        <v>25436</v>
      </c>
      <c r="O12" s="1">
        <v>1</v>
      </c>
    </row>
    <row r="13" spans="1:15" x14ac:dyDescent="0.35">
      <c r="A13" s="4"/>
      <c r="B13" s="5"/>
      <c r="C13" s="5"/>
      <c r="D13" s="5" t="s">
        <v>108</v>
      </c>
      <c r="E13" s="6">
        <v>8736</v>
      </c>
      <c r="F13" s="5"/>
      <c r="G13" s="5"/>
      <c r="H13" s="5"/>
      <c r="I13" s="5"/>
      <c r="J13" s="5"/>
      <c r="K13" s="5"/>
      <c r="L13" s="5"/>
      <c r="M13" s="5"/>
      <c r="N13" s="5"/>
    </row>
    <row r="14" spans="1:15" x14ac:dyDescent="0.35">
      <c r="A14" s="4">
        <v>6</v>
      </c>
      <c r="B14" s="5" t="s">
        <v>313</v>
      </c>
      <c r="C14" s="5" t="s">
        <v>307</v>
      </c>
      <c r="D14" s="5" t="s">
        <v>108</v>
      </c>
      <c r="E14" s="6">
        <v>11520</v>
      </c>
      <c r="F14" s="5"/>
      <c r="G14" s="5"/>
      <c r="H14" s="5"/>
      <c r="I14" s="5"/>
      <c r="J14" s="5"/>
      <c r="K14" s="5"/>
      <c r="L14" s="5"/>
      <c r="M14" s="5"/>
      <c r="N14" s="21">
        <f>SUM(E14)</f>
        <v>11520</v>
      </c>
      <c r="O14" s="1">
        <v>1</v>
      </c>
    </row>
    <row r="15" spans="1:15" x14ac:dyDescent="0.35">
      <c r="A15" s="4"/>
      <c r="B15" s="5"/>
      <c r="C15" s="5"/>
      <c r="D15" s="5"/>
      <c r="E15" s="6"/>
      <c r="F15" s="5"/>
      <c r="G15" s="5"/>
      <c r="H15" s="5"/>
      <c r="I15" s="5"/>
      <c r="J15" s="5"/>
      <c r="K15" s="5"/>
      <c r="L15" s="5"/>
      <c r="M15" s="5"/>
      <c r="N15" s="5"/>
    </row>
    <row r="16" spans="1:15" x14ac:dyDescent="0.35">
      <c r="A16" s="4"/>
      <c r="B16" s="5"/>
      <c r="C16" s="5"/>
      <c r="D16" s="5"/>
      <c r="E16" s="6"/>
      <c r="F16" s="5"/>
      <c r="G16" s="5"/>
      <c r="H16" s="5"/>
      <c r="I16" s="5"/>
      <c r="J16" s="5"/>
      <c r="K16" s="5"/>
      <c r="L16" s="5"/>
      <c r="M16" s="5"/>
      <c r="N16" s="5"/>
    </row>
    <row r="17" spans="5:5" x14ac:dyDescent="0.35">
      <c r="E17" s="39">
        <f>SUM(E5:E16)</f>
        <v>77156</v>
      </c>
    </row>
  </sheetData>
  <mergeCells count="10">
    <mergeCell ref="O3:O4"/>
    <mergeCell ref="N3:N4"/>
    <mergeCell ref="A3:A4"/>
    <mergeCell ref="B3:B4"/>
    <mergeCell ref="D3:D4"/>
    <mergeCell ref="E3:E4"/>
    <mergeCell ref="F3:I3"/>
    <mergeCell ref="J3:J4"/>
    <mergeCell ref="K3:M3"/>
    <mergeCell ref="C3:C4"/>
  </mergeCells>
  <pageMargins left="0.51181102362204722" right="0.31496062992125984" top="0.74803149606299213" bottom="0.74803149606299213" header="0.31496062992125984" footer="0.11811023622047245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11</vt:i4>
      </vt:variant>
    </vt:vector>
  </HeadingPairs>
  <TitlesOfParts>
    <vt:vector size="11" baseType="lpstr">
      <vt:lpstr>สรุป</vt:lpstr>
      <vt:lpstr>1. MCH</vt:lpstr>
      <vt:lpstr>2.โภชนาการ</vt:lpstr>
      <vt:lpstr>3.ลดอุบัติเหตุ</vt:lpstr>
      <vt:lpstr>4.สุขภาพจิต</vt:lpstr>
      <vt:lpstr>5.ลดป่วย </vt:lpstr>
      <vt:lpstr>6.พัฒนาคุณภาพชีวิตผู้สูงอายุ</vt:lpstr>
      <vt:lpstr>7.สุขาภิบาล</vt:lpstr>
      <vt:lpstr>8.คุ้มครองผู้บริโภค</vt:lpstr>
      <vt:lpstr>9.น่านเมืองสมุนไพร</vt:lpstr>
      <vt:lpstr>10.ควบคุมและป้องกัน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</dc:creator>
  <cp:lastModifiedBy>CITs</cp:lastModifiedBy>
  <cp:lastPrinted>2023-03-14T09:12:34Z</cp:lastPrinted>
  <dcterms:created xsi:type="dcterms:W3CDTF">2023-03-14T08:45:05Z</dcterms:created>
  <dcterms:modified xsi:type="dcterms:W3CDTF">2023-03-16T03:06:36Z</dcterms:modified>
</cp:coreProperties>
</file>